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1 - Technologická část_01" sheetId="4" r:id="rId4"/>
    <sheet name="02 - Stavební část_01" sheetId="5" r:id="rId5"/>
    <sheet name="01 - Technologická část_02" sheetId="6" r:id="rId6"/>
    <sheet name="02 - Stavební část_02" sheetId="7" r:id="rId7"/>
    <sheet name="01 - Technologická část_03" sheetId="8" r:id="rId8"/>
    <sheet name="02 - Stavební část_03" sheetId="9" r:id="rId9"/>
    <sheet name="01 - VON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'01 - Technologická část'!$C$98:$K$420</definedName>
    <definedName name="_xlnm.Print_Area" localSheetId="1">'01 - Technologická část'!$C$4:$J$41,'01 - Technologická část'!$C$47:$J$78,'01 - Technologická část'!$C$84:$K$420</definedName>
    <definedName name="_xlnm.Print_Titles" localSheetId="1">'01 - Technologická část'!$98:$98</definedName>
    <definedName name="_xlnm._FilterDatabase" localSheetId="2" hidden="1">'02 - Stavební část'!$C$94:$K$285</definedName>
    <definedName name="_xlnm.Print_Area" localSheetId="2">'02 - Stavební část'!$C$4:$J$41,'02 - Stavební část'!$C$47:$J$74,'02 - Stavební část'!$C$80:$K$285</definedName>
    <definedName name="_xlnm.Print_Titles" localSheetId="2">'02 - Stavební část'!$94:$94</definedName>
    <definedName name="_xlnm._FilterDatabase" localSheetId="3" hidden="1">'01 - Technologická část_01'!$C$93:$K$216</definedName>
    <definedName name="_xlnm.Print_Area" localSheetId="3">'01 - Technologická část_01'!$C$4:$J$41,'01 - Technologická část_01'!$C$47:$J$73,'01 - Technologická část_01'!$C$79:$K$216</definedName>
    <definedName name="_xlnm.Print_Titles" localSheetId="3">'01 - Technologická část_01'!$93:$93</definedName>
    <definedName name="_xlnm._FilterDatabase" localSheetId="4" hidden="1">'02 - Stavební část_01'!$C$92:$K$195</definedName>
    <definedName name="_xlnm.Print_Area" localSheetId="4">'02 - Stavební část_01'!$C$4:$J$41,'02 - Stavební část_01'!$C$47:$J$72,'02 - Stavební část_01'!$C$78:$K$195</definedName>
    <definedName name="_xlnm.Print_Titles" localSheetId="4">'02 - Stavební část_01'!$92:$92</definedName>
    <definedName name="_xlnm._FilterDatabase" localSheetId="5" hidden="1">'01 - Technologická část_02'!$C$99:$K$414</definedName>
    <definedName name="_xlnm.Print_Area" localSheetId="5">'01 - Technologická část_02'!$C$4:$J$41,'01 - Technologická část_02'!$C$47:$J$79,'01 - Technologická část_02'!$C$85:$K$414</definedName>
    <definedName name="_xlnm.Print_Titles" localSheetId="5">'01 - Technologická část_02'!$99:$99</definedName>
    <definedName name="_xlnm._FilterDatabase" localSheetId="6" hidden="1">'02 - Stavební část_02'!$C$96:$K$290</definedName>
    <definedName name="_xlnm.Print_Area" localSheetId="6">'02 - Stavební část_02'!$C$4:$J$41,'02 - Stavební část_02'!$C$47:$J$76,'02 - Stavební část_02'!$C$82:$K$290</definedName>
    <definedName name="_xlnm.Print_Titles" localSheetId="6">'02 - Stavební část_02'!$96:$96</definedName>
    <definedName name="_xlnm._FilterDatabase" localSheetId="7" hidden="1">'01 - Technologická část_03'!$C$90:$K$180</definedName>
    <definedName name="_xlnm.Print_Area" localSheetId="7">'01 - Technologická část_03'!$C$4:$J$41,'01 - Technologická část_03'!$C$47:$J$70,'01 - Technologická část_03'!$C$76:$K$180</definedName>
    <definedName name="_xlnm.Print_Titles" localSheetId="7">'01 - Technologická část_03'!$90:$90</definedName>
    <definedName name="_xlnm._FilterDatabase" localSheetId="8" hidden="1">'02 - Stavební část_03'!$C$88:$K$138</definedName>
    <definedName name="_xlnm.Print_Area" localSheetId="8">'02 - Stavební část_03'!$C$4:$J$41,'02 - Stavební část_03'!$C$47:$J$68,'02 - Stavební část_03'!$C$74:$K$138</definedName>
    <definedName name="_xlnm.Print_Titles" localSheetId="8">'02 - Stavební část_03'!$88:$88</definedName>
    <definedName name="_xlnm._FilterDatabase" localSheetId="9" hidden="1">'01 - VON'!$C$86:$K$210</definedName>
    <definedName name="_xlnm.Print_Area" localSheetId="9">'01 - VON'!$C$4:$J$41,'01 - VON'!$C$47:$J$66,'01 - VON'!$C$72:$K$210</definedName>
    <definedName name="_xlnm.Print_Titles" localSheetId="9">'01 - VON'!$86:$86</definedName>
    <definedName name="_xlnm.Print_Area" localSheetId="10">'Seznam figur'!$C$4:$G$141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D7"/>
  <c i="10" r="J39"/>
  <c r="J38"/>
  <c i="1" r="AY68"/>
  <c i="10" r="J37"/>
  <c i="1" r="AX68"/>
  <c i="10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59"/>
  <c r="BH159"/>
  <c r="BG159"/>
  <c r="BF159"/>
  <c r="T159"/>
  <c r="R159"/>
  <c r="P159"/>
  <c r="BI148"/>
  <c r="BH148"/>
  <c r="BG148"/>
  <c r="BF148"/>
  <c r="T148"/>
  <c r="R148"/>
  <c r="P148"/>
  <c r="BI123"/>
  <c r="BH123"/>
  <c r="BG123"/>
  <c r="BF123"/>
  <c r="T123"/>
  <c r="R123"/>
  <c r="P123"/>
  <c r="BI89"/>
  <c r="BH89"/>
  <c r="BG89"/>
  <c r="BF89"/>
  <c r="T89"/>
  <c r="R89"/>
  <c r="P89"/>
  <c r="J84"/>
  <c r="J83"/>
  <c r="F81"/>
  <c r="E79"/>
  <c r="J59"/>
  <c r="J58"/>
  <c r="F56"/>
  <c r="E54"/>
  <c r="J20"/>
  <c r="E20"/>
  <c r="F84"/>
  <c r="J19"/>
  <c r="J17"/>
  <c r="E17"/>
  <c r="F83"/>
  <c r="J16"/>
  <c r="J14"/>
  <c r="J56"/>
  <c r="E7"/>
  <c r="E50"/>
  <c i="9" r="J39"/>
  <c r="J38"/>
  <c i="1" r="AY66"/>
  <c i="9" r="J37"/>
  <c i="1" r="AX66"/>
  <c i="9"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3"/>
  <c r="E81"/>
  <c r="J58"/>
  <c r="F56"/>
  <c r="E54"/>
  <c r="J26"/>
  <c r="E26"/>
  <c r="J59"/>
  <c r="J25"/>
  <c r="J20"/>
  <c r="E20"/>
  <c r="F86"/>
  <c r="J19"/>
  <c r="J17"/>
  <c r="E17"/>
  <c r="F58"/>
  <c r="J16"/>
  <c r="J14"/>
  <c r="J56"/>
  <c r="E7"/>
  <c r="E77"/>
  <c i="8" r="J39"/>
  <c r="J38"/>
  <c i="1" r="AY65"/>
  <c i="8" r="J37"/>
  <c i="1" r="AX65"/>
  <c i="8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7"/>
  <c r="F85"/>
  <c r="E83"/>
  <c r="J58"/>
  <c r="F56"/>
  <c r="E54"/>
  <c r="J26"/>
  <c r="E26"/>
  <c r="J88"/>
  <c r="J25"/>
  <c r="J20"/>
  <c r="E20"/>
  <c r="F59"/>
  <c r="J19"/>
  <c r="J17"/>
  <c r="E17"/>
  <c r="F58"/>
  <c r="J16"/>
  <c r="J14"/>
  <c r="J56"/>
  <c r="E7"/>
  <c r="E79"/>
  <c i="7" r="J39"/>
  <c r="J38"/>
  <c i="1" r="AY63"/>
  <c i="7" r="J37"/>
  <c i="1" r="AX63"/>
  <c i="7"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T275"/>
  <c r="R276"/>
  <c r="R275"/>
  <c r="P276"/>
  <c r="P275"/>
  <c r="BI270"/>
  <c r="BH270"/>
  <c r="BG270"/>
  <c r="BF270"/>
  <c r="T270"/>
  <c r="R270"/>
  <c r="P270"/>
  <c r="BI265"/>
  <c r="BH265"/>
  <c r="BG265"/>
  <c r="BF265"/>
  <c r="T265"/>
  <c r="R265"/>
  <c r="P265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3"/>
  <c r="BH213"/>
  <c r="BG213"/>
  <c r="BF213"/>
  <c r="T213"/>
  <c r="R213"/>
  <c r="P213"/>
  <c r="BI207"/>
  <c r="BH207"/>
  <c r="BG207"/>
  <c r="BF207"/>
  <c r="T207"/>
  <c r="R207"/>
  <c r="P207"/>
  <c r="BI204"/>
  <c r="BH204"/>
  <c r="BG204"/>
  <c r="BF204"/>
  <c r="T204"/>
  <c r="R204"/>
  <c r="P204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1"/>
  <c r="BH111"/>
  <c r="BG111"/>
  <c r="BF111"/>
  <c r="T111"/>
  <c r="R111"/>
  <c r="P111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J94"/>
  <c r="J93"/>
  <c r="F91"/>
  <c r="E89"/>
  <c r="J59"/>
  <c r="J58"/>
  <c r="F56"/>
  <c r="E54"/>
  <c r="J20"/>
  <c r="E20"/>
  <c r="F94"/>
  <c r="J19"/>
  <c r="J17"/>
  <c r="E17"/>
  <c r="F58"/>
  <c r="J16"/>
  <c r="J14"/>
  <c r="J56"/>
  <c r="E7"/>
  <c r="E85"/>
  <c i="6" r="J39"/>
  <c r="J38"/>
  <c i="1" r="AY62"/>
  <c i="6" r="J37"/>
  <c i="1" r="AX62"/>
  <c i="6"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39"/>
  <c r="BH339"/>
  <c r="BG339"/>
  <c r="BF339"/>
  <c r="T339"/>
  <c r="R339"/>
  <c r="P339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T258"/>
  <c r="T257"/>
  <c r="R259"/>
  <c r="R258"/>
  <c r="R257"/>
  <c r="P259"/>
  <c r="P258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4"/>
  <c r="BH204"/>
  <c r="BG204"/>
  <c r="BF204"/>
  <c r="T204"/>
  <c r="R204"/>
  <c r="P204"/>
  <c r="BI197"/>
  <c r="BH197"/>
  <c r="BG197"/>
  <c r="BF197"/>
  <c r="T197"/>
  <c r="R197"/>
  <c r="P197"/>
  <c r="BI196"/>
  <c r="BH196"/>
  <c r="BG196"/>
  <c r="BF196"/>
  <c r="T196"/>
  <c r="R196"/>
  <c r="P196"/>
  <c r="BI187"/>
  <c r="BH187"/>
  <c r="BG187"/>
  <c r="BF187"/>
  <c r="T187"/>
  <c r="R187"/>
  <c r="P187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68"/>
  <c r="BH168"/>
  <c r="BG168"/>
  <c r="BF168"/>
  <c r="T168"/>
  <c r="R168"/>
  <c r="P168"/>
  <c r="BI167"/>
  <c r="BH167"/>
  <c r="BG167"/>
  <c r="BF167"/>
  <c r="T167"/>
  <c r="R167"/>
  <c r="P167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J97"/>
  <c r="J96"/>
  <c r="F94"/>
  <c r="E92"/>
  <c r="J59"/>
  <c r="J58"/>
  <c r="F56"/>
  <c r="E54"/>
  <c r="J20"/>
  <c r="E20"/>
  <c r="F59"/>
  <c r="J19"/>
  <c r="J17"/>
  <c r="E17"/>
  <c r="F96"/>
  <c r="J16"/>
  <c r="J14"/>
  <c r="J56"/>
  <c r="E7"/>
  <c r="E50"/>
  <c i="5" r="J39"/>
  <c r="J38"/>
  <c i="1" r="AY60"/>
  <c i="5" r="J37"/>
  <c i="1" r="AX60"/>
  <c i="5"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79"/>
  <c r="BH179"/>
  <c r="BG179"/>
  <c r="BF179"/>
  <c r="T179"/>
  <c r="R179"/>
  <c r="P179"/>
  <c r="BI175"/>
  <c r="BH175"/>
  <c r="BG175"/>
  <c r="BF175"/>
  <c r="T175"/>
  <c r="R175"/>
  <c r="P175"/>
  <c r="BI167"/>
  <c r="BH167"/>
  <c r="BG167"/>
  <c r="BF167"/>
  <c r="T167"/>
  <c r="R167"/>
  <c r="P167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39"/>
  <c r="BH139"/>
  <c r="BG139"/>
  <c r="BF139"/>
  <c r="T139"/>
  <c r="R139"/>
  <c r="P139"/>
  <c r="BI134"/>
  <c r="BH134"/>
  <c r="BG134"/>
  <c r="BF134"/>
  <c r="T134"/>
  <c r="R134"/>
  <c r="P134"/>
  <c r="BI127"/>
  <c r="BH127"/>
  <c r="BG127"/>
  <c r="BF127"/>
  <c r="T127"/>
  <c r="R127"/>
  <c r="P127"/>
  <c r="BI123"/>
  <c r="BH123"/>
  <c r="BG123"/>
  <c r="BF123"/>
  <c r="T123"/>
  <c r="R123"/>
  <c r="P123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T103"/>
  <c r="R104"/>
  <c r="R103"/>
  <c r="P104"/>
  <c r="P103"/>
  <c r="BI102"/>
  <c r="BH102"/>
  <c r="BG102"/>
  <c r="BF102"/>
  <c r="T102"/>
  <c r="R102"/>
  <c r="P102"/>
  <c r="BI95"/>
  <c r="BH95"/>
  <c r="BG95"/>
  <c r="BF95"/>
  <c r="T95"/>
  <c r="R95"/>
  <c r="P95"/>
  <c r="J90"/>
  <c r="J89"/>
  <c r="F87"/>
  <c r="E85"/>
  <c r="J59"/>
  <c r="J58"/>
  <c r="F56"/>
  <c r="E54"/>
  <c r="J20"/>
  <c r="E20"/>
  <c r="F59"/>
  <c r="J19"/>
  <c r="J17"/>
  <c r="E17"/>
  <c r="F89"/>
  <c r="J16"/>
  <c r="J14"/>
  <c r="J87"/>
  <c r="E7"/>
  <c r="E50"/>
  <c i="4" r="J39"/>
  <c r="J38"/>
  <c i="1" r="AY59"/>
  <c i="4" r="J37"/>
  <c i="1" r="AX59"/>
  <c i="4"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J91"/>
  <c r="J90"/>
  <c r="F88"/>
  <c r="E86"/>
  <c r="J59"/>
  <c r="J58"/>
  <c r="F56"/>
  <c r="E54"/>
  <c r="J20"/>
  <c r="E20"/>
  <c r="F59"/>
  <c r="J19"/>
  <c r="J17"/>
  <c r="E17"/>
  <c r="F58"/>
  <c r="J16"/>
  <c r="J14"/>
  <c r="J56"/>
  <c r="E7"/>
  <c r="E50"/>
  <c i="3" r="J39"/>
  <c r="J38"/>
  <c i="1" r="AY57"/>
  <c i="3" r="J37"/>
  <c i="1" r="AX57"/>
  <c i="3"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7"/>
  <c r="BH247"/>
  <c r="BG247"/>
  <c r="BF247"/>
  <c r="T247"/>
  <c r="R247"/>
  <c r="P247"/>
  <c r="BI245"/>
  <c r="BH245"/>
  <c r="BG245"/>
  <c r="BF245"/>
  <c r="T245"/>
  <c r="R245"/>
  <c r="P245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69"/>
  <c r="BH169"/>
  <c r="BG169"/>
  <c r="BF169"/>
  <c r="T169"/>
  <c r="R169"/>
  <c r="P169"/>
  <c r="BI160"/>
  <c r="BH160"/>
  <c r="BG160"/>
  <c r="BF160"/>
  <c r="T160"/>
  <c r="R160"/>
  <c r="P160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4"/>
  <c r="BH124"/>
  <c r="BG124"/>
  <c r="BF124"/>
  <c r="T124"/>
  <c r="T118"/>
  <c r="R124"/>
  <c r="R118"/>
  <c r="P124"/>
  <c r="P118"/>
  <c r="BI119"/>
  <c r="BH119"/>
  <c r="BG119"/>
  <c r="BF119"/>
  <c r="T119"/>
  <c r="R119"/>
  <c r="P119"/>
  <c r="BI108"/>
  <c r="BH108"/>
  <c r="BG108"/>
  <c r="BF108"/>
  <c r="T108"/>
  <c r="T99"/>
  <c r="R108"/>
  <c r="R99"/>
  <c r="R96"/>
  <c r="P108"/>
  <c r="BI100"/>
  <c r="BH100"/>
  <c r="BG100"/>
  <c r="BF100"/>
  <c r="T100"/>
  <c r="R100"/>
  <c r="P100"/>
  <c r="BI97"/>
  <c r="BH97"/>
  <c r="BG97"/>
  <c r="BF97"/>
  <c r="T97"/>
  <c r="R97"/>
  <c r="P97"/>
  <c r="J92"/>
  <c r="J91"/>
  <c r="F89"/>
  <c r="E87"/>
  <c r="J59"/>
  <c r="J58"/>
  <c r="F56"/>
  <c r="E54"/>
  <c r="J20"/>
  <c r="E20"/>
  <c r="F92"/>
  <c r="J19"/>
  <c r="J17"/>
  <c r="E17"/>
  <c r="F91"/>
  <c r="J16"/>
  <c r="J14"/>
  <c r="J56"/>
  <c r="E7"/>
  <c r="E83"/>
  <c i="2" r="J39"/>
  <c r="J38"/>
  <c i="1" r="AY56"/>
  <c i="2" r="J37"/>
  <c i="1" r="AX56"/>
  <c i="2"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2"/>
  <c r="BH342"/>
  <c r="BG342"/>
  <c r="BF342"/>
  <c r="T342"/>
  <c r="R342"/>
  <c r="P342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4"/>
  <c r="BH304"/>
  <c r="BG304"/>
  <c r="BF304"/>
  <c r="T304"/>
  <c r="R304"/>
  <c r="P304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1"/>
  <c r="BH241"/>
  <c r="BG241"/>
  <c r="BF241"/>
  <c r="T241"/>
  <c r="R241"/>
  <c r="P241"/>
  <c r="BI240"/>
  <c r="BH240"/>
  <c r="BG240"/>
  <c r="BF240"/>
  <c r="T240"/>
  <c r="R240"/>
  <c r="P240"/>
  <c r="BI235"/>
  <c r="BH235"/>
  <c r="BG235"/>
  <c r="BF235"/>
  <c r="T235"/>
  <c r="R235"/>
  <c r="P235"/>
  <c r="BI234"/>
  <c r="BH234"/>
  <c r="BG234"/>
  <c r="BF234"/>
  <c r="T234"/>
  <c r="R234"/>
  <c r="P234"/>
  <c r="BI229"/>
  <c r="BH229"/>
  <c r="BG229"/>
  <c r="BF229"/>
  <c r="T229"/>
  <c r="R229"/>
  <c r="P229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J96"/>
  <c r="J95"/>
  <c r="F93"/>
  <c r="E91"/>
  <c r="J59"/>
  <c r="J58"/>
  <c r="F56"/>
  <c r="E54"/>
  <c r="J20"/>
  <c r="E20"/>
  <c r="F59"/>
  <c r="J19"/>
  <c r="J17"/>
  <c r="E17"/>
  <c r="F95"/>
  <c r="J16"/>
  <c r="J14"/>
  <c r="J93"/>
  <c r="E7"/>
  <c r="E87"/>
  <c i="1" r="L50"/>
  <c r="AM50"/>
  <c r="AM49"/>
  <c r="L49"/>
  <c r="AM47"/>
  <c r="L47"/>
  <c r="L45"/>
  <c r="L44"/>
  <c i="2" r="J182"/>
  <c r="J296"/>
  <c r="BK402"/>
  <c r="BK363"/>
  <c i="3" r="J268"/>
  <c i="4" r="J203"/>
  <c i="5" r="BK123"/>
  <c i="6" r="BK390"/>
  <c r="J236"/>
  <c r="J322"/>
  <c r="J252"/>
  <c r="BK374"/>
  <c i="7" r="J183"/>
  <c r="BK286"/>
  <c i="8" r="J110"/>
  <c r="J126"/>
  <c i="9" r="J94"/>
  <c i="2" r="J355"/>
  <c r="J137"/>
  <c r="J397"/>
  <c r="BK265"/>
  <c r="J152"/>
  <c r="J220"/>
  <c i="3" r="BK238"/>
  <c i="4" r="J128"/>
  <c r="BK151"/>
  <c r="J201"/>
  <c i="6" r="J360"/>
  <c r="J263"/>
  <c r="BK246"/>
  <c i="7" r="J246"/>
  <c r="J102"/>
  <c i="8" r="BK121"/>
  <c r="J168"/>
  <c i="9" r="J100"/>
  <c i="10" r="J202"/>
  <c i="2" r="J295"/>
  <c r="BK392"/>
  <c r="J417"/>
  <c r="BK295"/>
  <c r="BK357"/>
  <c i="3" r="BK209"/>
  <c r="J221"/>
  <c i="4" r="J139"/>
  <c r="J166"/>
  <c r="J145"/>
  <c r="BK155"/>
  <c i="5" r="BK189"/>
  <c i="6" r="J251"/>
  <c r="BK136"/>
  <c r="BK351"/>
  <c r="J339"/>
  <c r="J391"/>
  <c r="BK253"/>
  <c i="7" r="BK162"/>
  <c r="BK102"/>
  <c i="8" r="BK124"/>
  <c r="J104"/>
  <c r="J131"/>
  <c i="2" r="J284"/>
  <c i="1" r="AS58"/>
  <c i="3" r="J151"/>
  <c i="4" r="J161"/>
  <c r="J130"/>
  <c r="J137"/>
  <c i="5" r="J157"/>
  <c i="6" r="J156"/>
  <c r="BK370"/>
  <c r="BK413"/>
  <c r="J167"/>
  <c i="8" r="BK103"/>
  <c r="BK144"/>
  <c r="J125"/>
  <c r="BK165"/>
  <c r="J120"/>
  <c r="BK107"/>
  <c r="J127"/>
  <c i="9" r="BK100"/>
  <c r="BK112"/>
  <c i="2" r="BK330"/>
  <c i="8" r="BK175"/>
  <c i="4" r="BK182"/>
  <c r="BK137"/>
  <c i="5" r="BK102"/>
  <c r="BK152"/>
  <c i="6" r="BK121"/>
  <c r="BK357"/>
  <c r="J253"/>
  <c r="J298"/>
  <c i="2" r="J199"/>
  <c i="3" r="BK169"/>
  <c i="4" r="BK198"/>
  <c r="J209"/>
  <c i="5" r="J190"/>
  <c i="2" r="J357"/>
  <c r="BK268"/>
  <c r="BK414"/>
  <c r="BK210"/>
  <c i="3" r="BK189"/>
  <c i="4" r="BK197"/>
  <c r="BK177"/>
  <c i="6" r="J118"/>
  <c r="J367"/>
  <c r="J106"/>
  <c r="BK204"/>
  <c i="7" r="J119"/>
  <c r="BK213"/>
  <c i="9" r="J124"/>
  <c i="10" r="BK193"/>
  <c i="2" r="J215"/>
  <c r="J333"/>
  <c r="J419"/>
  <c r="J263"/>
  <c r="J241"/>
  <c r="BK397"/>
  <c i="3" r="BK227"/>
  <c i="4" r="J198"/>
  <c r="BK136"/>
  <c r="BK180"/>
  <c r="J146"/>
  <c i="6" r="J387"/>
  <c r="BK220"/>
  <c r="J267"/>
  <c r="J168"/>
  <c i="7" r="J152"/>
  <c r="J281"/>
  <c i="8" r="J171"/>
  <c r="BK167"/>
  <c r="J109"/>
  <c i="9" r="BK94"/>
  <c i="10" r="BK206"/>
  <c i="2" r="J187"/>
  <c r="J266"/>
  <c r="J326"/>
  <c r="BK413"/>
  <c r="J196"/>
  <c r="BK137"/>
  <c r="BK324"/>
  <c i="3" r="BK252"/>
  <c r="BK195"/>
  <c i="4" r="BK100"/>
  <c r="J124"/>
  <c r="J173"/>
  <c r="J196"/>
  <c i="5" r="BK104"/>
  <c i="6" r="BK125"/>
  <c r="BK162"/>
  <c r="J396"/>
  <c r="BK358"/>
  <c r="J177"/>
  <c r="BK382"/>
  <c r="BK186"/>
  <c i="7" r="BK168"/>
  <c r="BK191"/>
  <c i="4" r="J158"/>
  <c i="5" r="BK190"/>
  <c i="6" r="J304"/>
  <c i="10" r="J203"/>
  <c i="2" r="J278"/>
  <c r="J193"/>
  <c r="J411"/>
  <c r="BK296"/>
  <c r="J305"/>
  <c r="BK342"/>
  <c r="BK198"/>
  <c i="3" r="BK108"/>
  <c i="4" r="J162"/>
  <c r="J136"/>
  <c r="BK207"/>
  <c r="J213"/>
  <c i="5" r="J121"/>
  <c i="6" r="J123"/>
  <c r="J152"/>
  <c r="J261"/>
  <c r="BK227"/>
  <c r="BK403"/>
  <c r="BK381"/>
  <c i="7" r="BK157"/>
  <c r="J162"/>
  <c i="8" r="J178"/>
  <c r="J154"/>
  <c r="J124"/>
  <c i="9" r="J132"/>
  <c i="2" r="BK156"/>
  <c r="J388"/>
  <c r="BK418"/>
  <c r="J202"/>
  <c r="BK394"/>
  <c r="BK380"/>
  <c r="J391"/>
  <c i="3" r="BK160"/>
  <c r="J215"/>
  <c i="4" r="J207"/>
  <c r="J102"/>
  <c r="BK199"/>
  <c i="5" r="BK191"/>
  <c i="6" r="BK247"/>
  <c r="J125"/>
  <c r="BK248"/>
  <c r="BK386"/>
  <c r="J187"/>
  <c r="BK414"/>
  <c r="J254"/>
  <c i="7" r="J159"/>
  <c r="J221"/>
  <c i="8" r="J100"/>
  <c r="J165"/>
  <c i="10" r="BK201"/>
  <c i="2" r="BK275"/>
  <c r="BK419"/>
  <c r="J376"/>
  <c r="J287"/>
  <c i="3" r="BK268"/>
  <c r="J160"/>
  <c i="4" r="BK204"/>
  <c r="J176"/>
  <c r="BK188"/>
  <c i="5" r="BK134"/>
  <c i="6" r="BK387"/>
  <c r="J186"/>
  <c r="BK282"/>
  <c r="BK232"/>
  <c r="BK406"/>
  <c i="7" r="BK152"/>
  <c i="8" r="BK148"/>
  <c r="J119"/>
  <c i="9" r="J108"/>
  <c i="10" r="J200"/>
  <c i="6" r="J368"/>
  <c r="BK197"/>
  <c r="BK367"/>
  <c r="BK225"/>
  <c i="7" r="J193"/>
  <c i="8" r="J169"/>
  <c r="J163"/>
  <c i="9" r="BK92"/>
  <c i="10" r="BK208"/>
  <c i="2" r="J383"/>
  <c r="J360"/>
  <c r="J203"/>
  <c r="J290"/>
  <c r="BK384"/>
  <c i="3" r="J169"/>
  <c i="4" r="J190"/>
  <c r="BK143"/>
  <c r="J204"/>
  <c r="J163"/>
  <c i="6" r="J114"/>
  <c r="J179"/>
  <c r="J145"/>
  <c r="BK411"/>
  <c i="7" r="BK99"/>
  <c r="J233"/>
  <c r="J100"/>
  <c i="8" r="J112"/>
  <c r="BK159"/>
  <c i="9" r="J92"/>
  <c i="10" r="J204"/>
  <c i="2" r="J140"/>
  <c r="J389"/>
  <c r="J409"/>
  <c r="J378"/>
  <c r="J101"/>
  <c r="BK258"/>
  <c i="3" r="BK281"/>
  <c r="J108"/>
  <c i="4" r="BK157"/>
  <c i="7" r="BK233"/>
  <c r="J258"/>
  <c i="8" r="J144"/>
  <c r="J128"/>
  <c r="J102"/>
  <c i="2" r="J329"/>
  <c r="J161"/>
  <c r="J356"/>
  <c r="J259"/>
  <c i="3" r="J238"/>
  <c i="4" r="J192"/>
  <c r="J100"/>
  <c r="J210"/>
  <c i="5" r="BK147"/>
  <c i="6" r="BK376"/>
  <c r="J310"/>
  <c r="J110"/>
  <c r="BK377"/>
  <c i="7" r="BK111"/>
  <c i="8" r="J175"/>
  <c r="J172"/>
  <c r="BK136"/>
  <c r="J99"/>
  <c r="BK157"/>
  <c r="BK109"/>
  <c r="BK162"/>
  <c i="9" r="BK120"/>
  <c i="10" r="J148"/>
  <c i="2" r="BK274"/>
  <c r="J160"/>
  <c r="BK193"/>
  <c r="BK286"/>
  <c r="J275"/>
  <c r="J189"/>
  <c i="3" r="J257"/>
  <c i="4" r="J132"/>
  <c r="J149"/>
  <c r="J119"/>
  <c r="BK190"/>
  <c i="5" r="J147"/>
  <c i="6" r="BK393"/>
  <c r="J244"/>
  <c r="J398"/>
  <c r="J250"/>
  <c r="BK222"/>
  <c r="J235"/>
  <c r="BK102"/>
  <c i="7" r="BK193"/>
  <c r="J145"/>
  <c i="8" r="J170"/>
  <c r="BK117"/>
  <c r="BK154"/>
  <c i="9" r="BK132"/>
  <c i="10" r="BK204"/>
  <c i="2" r="BK182"/>
  <c r="J407"/>
  <c r="J365"/>
  <c r="J362"/>
  <c r="BK377"/>
  <c i="3" r="J252"/>
  <c i="4" r="J179"/>
  <c r="J143"/>
  <c i="5" r="J146"/>
  <c i="6" r="J381"/>
  <c r="BK353"/>
  <c r="BK352"/>
  <c r="BK256"/>
  <c r="J389"/>
  <c r="J311"/>
  <c i="4" r="J180"/>
  <c r="BK120"/>
  <c r="BK170"/>
  <c i="5" r="J189"/>
  <c i="6" r="J271"/>
  <c r="BK240"/>
  <c r="BK168"/>
  <c r="J129"/>
  <c i="7" r="J99"/>
  <c i="8" r="BK102"/>
  <c r="BK166"/>
  <c i="9" r="BK98"/>
  <c i="4" r="J212"/>
  <c i="6" r="J225"/>
  <c r="J376"/>
  <c r="BK271"/>
  <c r="BK181"/>
  <c r="J412"/>
  <c r="J270"/>
  <c i="7" r="J204"/>
  <c i="8" r="J176"/>
  <c r="BK153"/>
  <c i="9" r="BK119"/>
  <c i="6" r="BK179"/>
  <c r="J237"/>
  <c r="BK114"/>
  <c r="BK371"/>
  <c r="BK263"/>
  <c i="7" r="J255"/>
  <c i="2" r="BK381"/>
  <c i="3" r="J271"/>
  <c i="4" r="J194"/>
  <c r="BK173"/>
  <c r="BK101"/>
  <c i="7" r="J276"/>
  <c i="8" r="BK135"/>
  <c r="BK179"/>
  <c r="BK156"/>
  <c i="2" r="BK292"/>
  <c r="J313"/>
  <c r="J332"/>
  <c r="J294"/>
  <c i="3" r="BK138"/>
  <c r="BK233"/>
  <c i="4" r="J188"/>
  <c i="8" r="BK176"/>
  <c r="J156"/>
  <c r="J105"/>
  <c r="J113"/>
  <c i="9" r="J119"/>
  <c i="2" r="J405"/>
  <c r="BK134"/>
  <c r="J412"/>
  <c r="BK393"/>
  <c r="BK365"/>
  <c r="J396"/>
  <c i="3" r="J227"/>
  <c i="4" r="J200"/>
  <c r="BK201"/>
  <c r="J214"/>
  <c r="BK166"/>
  <c i="5" r="J154"/>
  <c i="6" r="BK261"/>
  <c r="J230"/>
  <c r="J227"/>
  <c r="BK320"/>
  <c r="J379"/>
  <c r="BK268"/>
  <c i="7" r="J243"/>
  <c r="J270"/>
  <c i="8" r="BK97"/>
  <c r="BK98"/>
  <c r="BK108"/>
  <c i="9" r="J121"/>
  <c i="2" r="J298"/>
  <c r="J413"/>
  <c r="J390"/>
  <c r="J200"/>
  <c r="J274"/>
  <c i="4" r="BK128"/>
  <c r="J211"/>
  <c r="BK203"/>
  <c i="5" r="J150"/>
  <c i="6" r="BK392"/>
  <c r="J223"/>
  <c r="J352"/>
  <c r="J276"/>
  <c r="J266"/>
  <c i="7" r="BK145"/>
  <c r="BK276"/>
  <c i="8" r="J167"/>
  <c r="J107"/>
  <c i="10" r="BK210"/>
  <c i="2" r="BK329"/>
  <c r="J280"/>
  <c r="J134"/>
  <c r="BK126"/>
  <c i="3" r="J100"/>
  <c i="4" r="J185"/>
  <c r="BK184"/>
  <c r="J131"/>
  <c i="5" r="J104"/>
  <c i="6" r="BK252"/>
  <c r="J365"/>
  <c r="BK394"/>
  <c r="J356"/>
  <c r="BK407"/>
  <c r="J407"/>
  <c i="8" r="BK170"/>
  <c r="J138"/>
  <c i="9" r="J104"/>
  <c i="10" r="J188"/>
  <c i="2" r="BK383"/>
  <c r="J321"/>
  <c r="J392"/>
  <c r="BK187"/>
  <c r="BK371"/>
  <c i="4" r="BK152"/>
  <c i="5" r="J127"/>
  <c i="6" r="BK145"/>
  <c r="BK384"/>
  <c r="J248"/>
  <c r="J353"/>
  <c i="7" r="BK106"/>
  <c r="J140"/>
  <c i="8" r="BK152"/>
  <c i="9" r="BK96"/>
  <c i="10" r="J201"/>
  <c i="2" r="J293"/>
  <c r="BK283"/>
  <c r="BK332"/>
  <c r="BK367"/>
  <c r="BK140"/>
  <c r="BK240"/>
  <c i="3" r="BK97"/>
  <c r="BK144"/>
  <c i="4" r="J150"/>
  <c r="J108"/>
  <c r="J120"/>
  <c i="5" r="BK154"/>
  <c i="6" r="BK276"/>
  <c i="2" r="J234"/>
  <c r="J240"/>
  <c r="J288"/>
  <c i="3" r="BK141"/>
  <c r="J247"/>
  <c i="4" r="J187"/>
  <c r="BK115"/>
  <c r="BK111"/>
  <c r="BK167"/>
  <c i="5" r="J123"/>
  <c i="6" r="BK298"/>
  <c r="BK373"/>
  <c r="BK372"/>
  <c r="J226"/>
  <c r="J351"/>
  <c r="BK196"/>
  <c r="BK369"/>
  <c r="BK295"/>
  <c i="7" r="J195"/>
  <c i="8" r="J179"/>
  <c r="BK118"/>
  <c r="BK96"/>
  <c i="2" r="BK161"/>
  <c r="BK241"/>
  <c r="BK264"/>
  <c r="BK400"/>
  <c r="J148"/>
  <c r="J361"/>
  <c i="3" r="BK151"/>
  <c r="J141"/>
  <c i="4" r="BK179"/>
  <c r="J178"/>
  <c i="5" r="BK155"/>
  <c i="6" r="J102"/>
  <c r="J354"/>
  <c r="J388"/>
  <c r="J292"/>
  <c i="7" r="BK119"/>
  <c i="8" r="BK110"/>
  <c r="J139"/>
  <c r="BK114"/>
  <c r="BK100"/>
  <c r="J158"/>
  <c r="BK113"/>
  <c r="J117"/>
  <c i="9" r="BK121"/>
  <c r="BK102"/>
  <c i="10" r="BK148"/>
  <c i="2" r="BK362"/>
  <c r="J328"/>
  <c r="J393"/>
  <c r="BK387"/>
  <c r="J330"/>
  <c r="BK276"/>
  <c i="3" r="BK237"/>
  <c r="J144"/>
  <c i="4" r="BK146"/>
  <c r="J115"/>
  <c r="BK196"/>
  <c i="5" r="J179"/>
  <c i="9" r="BK130"/>
  <c i="2" r="J400"/>
  <c r="J248"/>
  <c r="BK411"/>
  <c r="J334"/>
  <c i="6" r="BK128"/>
  <c r="BK251"/>
  <c r="BK410"/>
  <c r="BK360"/>
  <c i="7" r="J230"/>
  <c r="BK175"/>
  <c i="8" r="BK123"/>
  <c r="BK172"/>
  <c i="10" r="BK200"/>
  <c i="2" r="J367"/>
  <c r="J198"/>
  <c r="BK202"/>
  <c i="3" r="BK247"/>
  <c i="4" r="BK189"/>
  <c r="BK214"/>
  <c r="J138"/>
  <c i="5" r="J193"/>
  <c i="6" r="J359"/>
  <c r="J212"/>
  <c r="BK339"/>
  <c r="J361"/>
  <c r="BK399"/>
  <c i="7" r="BK159"/>
  <c i="8" r="BK164"/>
  <c r="BK122"/>
  <c i="9" r="J98"/>
  <c i="2" r="J106"/>
  <c r="BK417"/>
  <c r="BK309"/>
  <c r="BK382"/>
  <c r="BK298"/>
  <c i="4" r="J205"/>
  <c i="5" r="BK95"/>
  <c i="6" r="J268"/>
  <c r="J390"/>
  <c r="BK359"/>
  <c r="J406"/>
  <c r="BK354"/>
  <c i="7" r="BK131"/>
  <c i="8" r="J153"/>
  <c i="9" r="BK137"/>
  <c r="BK115"/>
  <c i="2" r="BK287"/>
  <c r="J257"/>
  <c r="J406"/>
  <c r="J156"/>
  <c r="J349"/>
  <c r="J358"/>
  <c r="BK197"/>
  <c i="3" r="BK271"/>
  <c i="4" r="BK211"/>
  <c r="J206"/>
  <c r="BK130"/>
  <c r="BK210"/>
  <c i="6" r="J355"/>
  <c r="BK242"/>
  <c r="J410"/>
  <c r="J259"/>
  <c i="7" r="BK227"/>
  <c r="J106"/>
  <c r="J160"/>
  <c i="8" r="J150"/>
  <c r="J164"/>
  <c i="9" r="BK122"/>
  <c r="BK114"/>
  <c i="10" r="BK89"/>
  <c i="2" r="BK177"/>
  <c r="J385"/>
  <c r="J177"/>
  <c r="BK391"/>
  <c r="J194"/>
  <c r="J371"/>
  <c r="BK360"/>
  <c i="3" r="J195"/>
  <c r="BK235"/>
  <c i="4" r="BK168"/>
  <c r="J183"/>
  <c r="BK135"/>
  <c r="J112"/>
  <c i="5" r="BK121"/>
  <c r="J156"/>
  <c i="6" r="BK238"/>
  <c r="BK243"/>
  <c r="J231"/>
  <c r="BK129"/>
  <c r="BK212"/>
  <c r="J402"/>
  <c r="BK395"/>
  <c i="7" r="BK170"/>
  <c i="4" r="BK131"/>
  <c r="BK164"/>
  <c r="BK205"/>
  <c i="5" r="J159"/>
  <c r="BK150"/>
  <c i="6" r="J273"/>
  <c r="J380"/>
  <c r="BK408"/>
  <c i="7" r="J191"/>
  <c i="8" r="BK126"/>
  <c r="J142"/>
  <c r="BK119"/>
  <c r="BK128"/>
  <c r="BK180"/>
  <c r="BK160"/>
  <c r="J115"/>
  <c r="J94"/>
  <c i="9" r="J110"/>
  <c i="2" r="BK189"/>
  <c r="J286"/>
  <c r="BK396"/>
  <c r="BK282"/>
  <c r="BK263"/>
  <c r="BK196"/>
  <c r="BK162"/>
  <c r="BK220"/>
  <c i="3" r="J124"/>
  <c i="4" r="BK191"/>
  <c r="BK140"/>
  <c r="BK183"/>
  <c r="J111"/>
  <c i="5" r="J191"/>
  <c i="6" r="J372"/>
  <c r="J320"/>
  <c r="BK389"/>
  <c r="J369"/>
  <c r="BK323"/>
  <c r="BK397"/>
  <c r="J211"/>
  <c i="7" r="BK204"/>
  <c r="J265"/>
  <c i="8" r="BK151"/>
  <c r="BK141"/>
  <c r="J97"/>
  <c i="9" r="J116"/>
  <c i="10" r="BK159"/>
  <c i="1" r="AS61"/>
  <c i="2" r="J377"/>
  <c r="J116"/>
  <c i="6" r="J408"/>
  <c r="BK380"/>
  <c i="7" r="BK230"/>
  <c r="J131"/>
  <c r="J245"/>
  <c i="8" r="J122"/>
  <c r="J121"/>
  <c i="2" r="BK373"/>
  <c r="BK314"/>
  <c r="J414"/>
  <c r="BK148"/>
  <c r="BK364"/>
  <c r="BK234"/>
  <c i="4" r="J105"/>
  <c r="J215"/>
  <c i="5" r="BK156"/>
  <c r="BK107"/>
  <c i="6" r="BK365"/>
  <c r="J377"/>
  <c r="J127"/>
  <c r="J243"/>
  <c i="7" r="J235"/>
  <c i="8" r="J166"/>
  <c r="J114"/>
  <c i="9" r="J130"/>
  <c i="10" r="J159"/>
  <c i="2" r="BK293"/>
  <c r="BK279"/>
  <c r="BK386"/>
  <c r="BK405"/>
  <c r="J264"/>
  <c r="BK121"/>
  <c r="BK205"/>
  <c i="3" r="J201"/>
  <c i="4" r="BK142"/>
  <c i="5" r="BK157"/>
  <c i="6" r="BK235"/>
  <c r="J245"/>
  <c r="BK401"/>
  <c r="J196"/>
  <c r="BK152"/>
  <c r="BK234"/>
  <c r="BK187"/>
  <c i="7" r="J207"/>
  <c r="BK265"/>
  <c i="8" r="J136"/>
  <c r="BK139"/>
  <c i="9" r="J135"/>
  <c r="J112"/>
  <c i="10" r="BK202"/>
  <c i="6" r="J400"/>
  <c r="BK398"/>
  <c r="BK273"/>
  <c r="J371"/>
  <c r="J375"/>
  <c i="7" r="BK179"/>
  <c r="J188"/>
  <c r="J168"/>
  <c i="8" r="BK168"/>
  <c r="J132"/>
  <c i="9" r="J122"/>
  <c r="BK104"/>
  <c i="10" r="J209"/>
  <c i="2" r="J235"/>
  <c r="J316"/>
  <c r="J300"/>
  <c r="BK280"/>
  <c r="J380"/>
  <c r="BK322"/>
  <c r="BK361"/>
  <c r="BK160"/>
  <c r="BK353"/>
  <c r="J285"/>
  <c i="3" r="J254"/>
  <c r="J183"/>
  <c i="4" r="BK187"/>
  <c r="BK133"/>
  <c r="BK154"/>
  <c r="J141"/>
  <c r="BK104"/>
  <c i="5" r="J187"/>
  <c r="J95"/>
  <c i="6" r="BK361"/>
  <c r="BK315"/>
  <c r="J357"/>
  <c r="J288"/>
  <c r="J232"/>
  <c r="BK127"/>
  <c r="J222"/>
  <c r="J161"/>
  <c i="7" r="BK125"/>
  <c r="J179"/>
  <c r="J253"/>
  <c i="8" r="J160"/>
  <c r="BK146"/>
  <c r="J145"/>
  <c i="9" r="J120"/>
  <c i="2" r="J379"/>
  <c r="BK299"/>
  <c r="BK106"/>
  <c r="BK278"/>
  <c r="BK101"/>
  <c r="BK215"/>
  <c i="3" r="J281"/>
  <c r="J131"/>
  <c i="4" r="BK132"/>
  <c r="J184"/>
  <c r="J216"/>
  <c r="J186"/>
  <c r="BK153"/>
  <c i="5" r="BK139"/>
  <c i="6" r="J249"/>
  <c r="BK141"/>
  <c r="J162"/>
  <c r="BK405"/>
  <c r="BK231"/>
  <c i="7" r="J256"/>
  <c i="8" r="BK142"/>
  <c r="BK178"/>
  <c r="BK95"/>
  <c r="J133"/>
  <c r="BK129"/>
  <c r="J118"/>
  <c r="BK161"/>
  <c r="J141"/>
  <c r="BK99"/>
  <c r="J157"/>
  <c i="9" r="BK126"/>
  <c r="J137"/>
  <c i="10" r="J206"/>
  <c r="J89"/>
  <c i="2" r="BK379"/>
  <c r="BK390"/>
  <c r="BK288"/>
  <c r="BK334"/>
  <c r="BK152"/>
  <c r="BK406"/>
  <c r="BK111"/>
  <c r="BK388"/>
  <c r="BK376"/>
  <c i="3" r="BK254"/>
  <c r="J276"/>
  <c r="BK119"/>
  <c i="4" r="BK97"/>
  <c r="BK102"/>
  <c r="BK117"/>
  <c r="BK145"/>
  <c i="5" r="BK146"/>
  <c r="J102"/>
  <c i="6" r="J238"/>
  <c r="J374"/>
  <c r="J204"/>
  <c r="BK355"/>
  <c r="J224"/>
  <c r="BK322"/>
  <c r="BK412"/>
  <c i="7" r="J111"/>
  <c r="BK241"/>
  <c i="8" r="J130"/>
  <c r="J103"/>
  <c i="9" r="J96"/>
  <c r="J114"/>
  <c i="2" r="J324"/>
  <c r="J387"/>
  <c r="J415"/>
  <c r="BK284"/>
  <c r="J282"/>
  <c r="J279"/>
  <c r="J289"/>
  <c r="BK200"/>
  <c i="3" r="J189"/>
  <c i="4" r="J135"/>
  <c r="J153"/>
  <c r="BK160"/>
  <c i="5" r="J175"/>
  <c i="6" r="BK265"/>
  <c r="BK288"/>
  <c r="J378"/>
  <c r="J323"/>
  <c r="BK226"/>
  <c r="J413"/>
  <c r="BK230"/>
  <c r="BK210"/>
  <c i="7" r="BK253"/>
  <c r="BK281"/>
  <c i="8" r="J111"/>
  <c r="BK169"/>
  <c r="J162"/>
  <c i="2" r="BK300"/>
  <c r="BK172"/>
  <c r="BK248"/>
  <c r="J292"/>
  <c r="BK355"/>
  <c r="BK294"/>
  <c i="3" r="J209"/>
  <c i="4" r="J152"/>
  <c r="BK138"/>
  <c i="9" r="BK110"/>
  <c i="10" r="J193"/>
  <c i="2" r="J304"/>
  <c r="BK321"/>
  <c r="BK131"/>
  <c r="BK346"/>
  <c i="1" r="AS67"/>
  <c i="2" r="BK285"/>
  <c i="3" r="J148"/>
  <c i="4" r="BK185"/>
  <c r="J154"/>
  <c i="6" r="J358"/>
  <c i="2" r="J382"/>
  <c i="1" r="AS55"/>
  <c i="2" r="J395"/>
  <c r="BK352"/>
  <c r="BK315"/>
  <c r="J346"/>
  <c i="3" r="BK215"/>
  <c r="J245"/>
  <c i="4" r="J197"/>
  <c r="J101"/>
  <c r="J151"/>
  <c r="BK171"/>
  <c i="5" r="BK167"/>
  <c i="6" r="BK292"/>
  <c r="BK356"/>
  <c r="BK223"/>
  <c i="2" r="BK333"/>
  <c r="BK168"/>
  <c r="J353"/>
  <c r="J299"/>
  <c r="J229"/>
  <c r="J204"/>
  <c i="3" r="BK139"/>
  <c r="J97"/>
  <c i="4" r="J133"/>
  <c r="BK139"/>
  <c r="BK163"/>
  <c r="BK209"/>
  <c i="5" r="BK175"/>
  <c r="BK127"/>
  <c i="6" r="J399"/>
  <c r="BK388"/>
  <c r="J397"/>
  <c r="BK396"/>
  <c r="BK110"/>
  <c r="BK245"/>
  <c r="J403"/>
  <c r="J181"/>
  <c i="7" r="J227"/>
  <c r="BK221"/>
  <c r="BK183"/>
  <c r="BK100"/>
  <c i="8" r="BK132"/>
  <c r="BK133"/>
  <c r="J106"/>
  <c i="2" r="BK350"/>
  <c r="BK326"/>
  <c r="BK259"/>
  <c r="J268"/>
  <c r="BK194"/>
  <c r="BK385"/>
  <c i="3" r="BK100"/>
  <c r="J233"/>
  <c i="4" r="BK176"/>
  <c r="BK158"/>
  <c r="J117"/>
  <c r="J177"/>
  <c i="5" r="J107"/>
  <c r="J152"/>
  <c i="6" r="J240"/>
  <c r="BK304"/>
  <c r="J411"/>
  <c r="BK270"/>
  <c i="2" r="BK327"/>
  <c r="J121"/>
  <c r="J420"/>
  <c r="J323"/>
  <c r="J331"/>
  <c r="J249"/>
  <c r="J256"/>
  <c r="J342"/>
  <c i="3" r="J175"/>
  <c r="J146"/>
  <c r="BK201"/>
  <c i="4" r="J104"/>
  <c r="BK178"/>
  <c r="J167"/>
  <c r="BK215"/>
  <c r="J148"/>
  <c i="5" r="J167"/>
  <c i="6" r="BK378"/>
  <c r="J401"/>
  <c r="BK250"/>
  <c r="J136"/>
  <c r="J121"/>
  <c r="J373"/>
  <c r="BK156"/>
  <c i="7" r="J125"/>
  <c r="BK134"/>
  <c i="8" r="J95"/>
  <c r="BK130"/>
  <c r="BK112"/>
  <c r="J146"/>
  <c i="9" r="BK128"/>
  <c i="10" r="BK203"/>
  <c i="2" r="J373"/>
  <c r="J315"/>
  <c r="BK420"/>
  <c r="J250"/>
  <c r="J327"/>
  <c r="BK144"/>
  <c r="BK203"/>
  <c r="J111"/>
  <c r="BK349"/>
  <c i="3" r="BK257"/>
  <c r="BK131"/>
  <c i="4" r="BK213"/>
  <c r="BK114"/>
  <c r="BK216"/>
  <c r="J175"/>
  <c i="5" r="BK112"/>
  <c i="6" r="BK167"/>
  <c r="BK161"/>
  <c r="BK400"/>
  <c r="J395"/>
  <c r="BK126"/>
  <c r="J221"/>
  <c r="J197"/>
  <c i="7" r="J165"/>
  <c r="J213"/>
  <c r="J157"/>
  <c r="BK255"/>
  <c i="8" r="J147"/>
  <c r="J135"/>
  <c r="BK147"/>
  <c i="2" r="J381"/>
  <c r="BK116"/>
  <c r="BK409"/>
  <c i="1" r="AS64"/>
  <c i="2" r="J350"/>
  <c i="3" r="BK262"/>
  <c r="BK276"/>
  <c i="4" r="J114"/>
  <c i="9" r="BK116"/>
  <c i="10" r="J208"/>
  <c i="2" r="J359"/>
  <c r="BK204"/>
  <c r="BK412"/>
  <c r="BK290"/>
  <c r="J258"/>
  <c i="4" r="J168"/>
  <c r="BK212"/>
  <c i="6" r="J256"/>
  <c r="J265"/>
  <c r="BK224"/>
  <c r="BK267"/>
  <c r="J405"/>
  <c r="BK211"/>
  <c i="7" r="J175"/>
  <c i="8" r="J159"/>
  <c i="9" r="J126"/>
  <c i="2" r="BK395"/>
  <c i="6" r="BK221"/>
  <c r="J394"/>
  <c r="J220"/>
  <c i="7" r="J170"/>
  <c r="BK195"/>
  <c i="8" r="BK173"/>
  <c r="J116"/>
  <c i="9" r="J115"/>
  <c i="10" r="BK188"/>
  <c i="2" r="BK378"/>
  <c r="BK354"/>
  <c r="J260"/>
  <c r="J126"/>
  <c r="J265"/>
  <c r="BK331"/>
  <c r="BK249"/>
  <c i="3" r="J138"/>
  <c i="4" r="J199"/>
  <c r="J164"/>
  <c r="J189"/>
  <c r="J142"/>
  <c i="5" r="BK159"/>
  <c i="6" r="J384"/>
  <c r="J262"/>
  <c r="J295"/>
  <c i="2" r="BK257"/>
  <c r="J197"/>
  <c i="3" r="BK245"/>
  <c r="BK124"/>
  <c i="4" r="J97"/>
  <c r="J155"/>
  <c r="BK112"/>
  <c i="5" r="J155"/>
  <c r="BK193"/>
  <c i="6" r="J393"/>
  <c r="BK244"/>
  <c r="J382"/>
  <c r="BK255"/>
  <c i="7" r="BK256"/>
  <c i="8" r="BK163"/>
  <c r="J180"/>
  <c r="BK115"/>
  <c r="BK125"/>
  <c r="BK171"/>
  <c r="J151"/>
  <c r="BK111"/>
  <c r="J98"/>
  <c i="9" r="BK135"/>
  <c i="10" r="BK209"/>
  <c i="2" r="J162"/>
  <c r="BK328"/>
  <c r="J418"/>
  <c r="BK229"/>
  <c r="J363"/>
  <c i="3" r="BK136"/>
  <c r="J139"/>
  <c i="4" r="J171"/>
  <c r="BK186"/>
  <c r="J191"/>
  <c r="BK200"/>
  <c i="5" r="J112"/>
  <c i="6" r="BK177"/>
  <c r="BK363"/>
  <c r="BK385"/>
  <c r="J128"/>
  <c r="J414"/>
  <c r="J282"/>
  <c i="7" r="BK165"/>
  <c r="BK160"/>
  <c i="8" r="BK131"/>
  <c r="BK105"/>
  <c r="BK158"/>
  <c i="9" r="J102"/>
  <c i="10" r="J210"/>
  <c i="2" r="J131"/>
  <c r="J394"/>
  <c r="J172"/>
  <c r="J325"/>
  <c r="BK235"/>
  <c i="3" r="J237"/>
  <c i="4" r="BK105"/>
  <c r="BK108"/>
  <c r="BK192"/>
  <c i="5" r="J139"/>
  <c r="BK179"/>
  <c i="6" r="BK254"/>
  <c r="J210"/>
  <c r="J126"/>
  <c r="BK236"/>
  <c r="BK249"/>
  <c r="J370"/>
  <c r="BK402"/>
  <c i="7" r="BK270"/>
  <c r="J134"/>
  <c i="8" r="J148"/>
  <c r="J96"/>
  <c i="2" r="J309"/>
  <c r="J205"/>
  <c r="J384"/>
  <c r="BK260"/>
  <c r="J386"/>
  <c i="3" r="BK175"/>
  <c i="4" r="BK150"/>
  <c r="BK141"/>
  <c r="BK175"/>
  <c r="BK206"/>
  <c i="5" r="BK187"/>
  <c i="6" r="BK391"/>
  <c r="BK379"/>
  <c r="BK311"/>
  <c r="J234"/>
  <c r="J385"/>
  <c i="7" r="J286"/>
  <c i="8" r="J152"/>
  <c r="BK104"/>
  <c i="10" r="J123"/>
  <c i="2" r="BK266"/>
  <c r="BK389"/>
  <c r="BK250"/>
  <c r="J364"/>
  <c r="BK407"/>
  <c i="3" r="BK146"/>
  <c i="4" r="J182"/>
  <c i="5" r="J117"/>
  <c i="6" r="BK106"/>
  <c r="BK375"/>
  <c r="BK123"/>
  <c r="J386"/>
  <c i="7" r="J241"/>
  <c r="BK235"/>
  <c i="8" r="BK94"/>
  <c r="BK116"/>
  <c i="9" r="J128"/>
  <c i="10" r="BK123"/>
  <c i="2" r="J314"/>
  <c r="BK415"/>
  <c r="BK305"/>
  <c r="BK325"/>
  <c r="J210"/>
  <c r="BK316"/>
  <c i="3" r="J235"/>
  <c r="BK148"/>
  <c i="4" r="BK124"/>
  <c r="BK119"/>
  <c r="BK194"/>
  <c i="6" r="J255"/>
  <c i="2" r="J402"/>
  <c r="J352"/>
  <c r="J276"/>
  <c r="J201"/>
  <c i="6" r="BK118"/>
  <c r="BK262"/>
  <c r="J242"/>
  <c r="BK310"/>
  <c i="7" r="BK140"/>
  <c r="BK245"/>
  <c i="8" r="BK106"/>
  <c r="J123"/>
  <c r="J173"/>
  <c r="BK120"/>
  <c i="2" r="BK313"/>
  <c r="BK199"/>
  <c r="BK359"/>
  <c r="J322"/>
  <c r="J168"/>
  <c i="3" r="J119"/>
  <c i="4" r="BK161"/>
  <c r="J157"/>
  <c i="2" r="BK291"/>
  <c i="3" r="BK221"/>
  <c i="4" r="J170"/>
  <c r="BK149"/>
  <c i="5" r="BK117"/>
  <c i="6" r="J246"/>
  <c r="J315"/>
  <c r="J392"/>
  <c r="BK259"/>
  <c r="BK368"/>
  <c i="7" r="BK207"/>
  <c r="BK246"/>
  <c r="BK258"/>
  <c i="8" r="J129"/>
  <c r="BK127"/>
  <c r="J161"/>
  <c i="9" r="BK108"/>
  <c i="2" r="BK289"/>
  <c r="BK256"/>
  <c r="BK356"/>
  <c r="J144"/>
  <c r="J283"/>
  <c r="J354"/>
  <c r="BK323"/>
  <c i="3" r="J262"/>
  <c i="4" r="J160"/>
  <c r="J140"/>
  <c i="7" r="BK188"/>
  <c i="8" r="J108"/>
  <c r="BK138"/>
  <c i="2" r="BK201"/>
  <c r="J291"/>
  <c r="BK358"/>
  <c r="BK304"/>
  <c i="3" r="BK183"/>
  <c r="J136"/>
  <c i="4" r="BK148"/>
  <c r="BK162"/>
  <c i="5" r="J134"/>
  <c i="6" r="BK237"/>
  <c r="BK266"/>
  <c r="J247"/>
  <c r="J141"/>
  <c r="J363"/>
  <c i="7" r="BK243"/>
  <c i="8" r="BK145"/>
  <c r="BK150"/>
  <c i="9" r="BK124"/>
  <c i="3" l="1" r="P99"/>
  <c r="P96"/>
  <c r="T96"/>
  <c i="4" r="P96"/>
  <c r="P95"/>
  <c r="BK181"/>
  <c r="J181"/>
  <c r="J70"/>
  <c r="R208"/>
  <c i="5" r="P149"/>
  <c i="6" r="R160"/>
  <c r="R101"/>
  <c r="P233"/>
  <c r="P229"/>
  <c r="T241"/>
  <c r="T350"/>
  <c r="P383"/>
  <c i="7" r="P105"/>
  <c r="T118"/>
  <c r="BK151"/>
  <c r="J151"/>
  <c r="J69"/>
  <c r="R164"/>
  <c r="T280"/>
  <c r="T279"/>
  <c i="8" r="BK93"/>
  <c r="BK92"/>
  <c r="J92"/>
  <c r="J64"/>
  <c r="BK174"/>
  <c r="J174"/>
  <c r="J69"/>
  <c i="2" r="BK277"/>
  <c r="J277"/>
  <c r="J69"/>
  <c r="P281"/>
  <c r="BK348"/>
  <c r="J348"/>
  <c r="J73"/>
  <c r="R375"/>
  <c r="BK410"/>
  <c r="J410"/>
  <c r="J77"/>
  <c i="3" r="T143"/>
  <c r="T137"/>
  <c r="R275"/>
  <c r="R274"/>
  <c i="4" r="T96"/>
  <c r="T95"/>
  <c r="BK147"/>
  <c r="J147"/>
  <c r="J68"/>
  <c r="P208"/>
  <c i="5" r="BK149"/>
  <c r="J149"/>
  <c r="J69"/>
  <c i="6" r="P160"/>
  <c r="P101"/>
  <c r="BK275"/>
  <c r="J275"/>
  <c r="J74"/>
  <c r="BK362"/>
  <c r="J362"/>
  <c r="J76"/>
  <c r="BK404"/>
  <c r="J404"/>
  <c r="J78"/>
  <c i="7" r="BK118"/>
  <c r="P139"/>
  <c r="P151"/>
  <c r="P150"/>
  <c r="T151"/>
  <c r="T150"/>
  <c r="R280"/>
  <c r="R279"/>
  <c i="8" r="BK149"/>
  <c r="J149"/>
  <c r="J68"/>
  <c i="9" r="R107"/>
  <c i="2" r="P277"/>
  <c i="4" r="BK96"/>
  <c r="J96"/>
  <c r="J65"/>
  <c r="P147"/>
  <c r="P193"/>
  <c i="5" r="P106"/>
  <c r="T149"/>
  <c i="6" r="R275"/>
  <c r="T362"/>
  <c r="T404"/>
  <c i="7" r="P118"/>
  <c r="P98"/>
  <c r="T139"/>
  <c r="P164"/>
  <c r="P280"/>
  <c r="P279"/>
  <c i="8" r="P149"/>
  <c i="9" r="BK91"/>
  <c r="J91"/>
  <c r="J65"/>
  <c r="BK134"/>
  <c r="J134"/>
  <c r="J67"/>
  <c i="10" r="BK88"/>
  <c i="2" r="BK195"/>
  <c r="J195"/>
  <c r="J65"/>
  <c r="R267"/>
  <c r="R262"/>
  <c r="BK320"/>
  <c r="J320"/>
  <c r="J72"/>
  <c r="T348"/>
  <c r="T399"/>
  <c r="T398"/>
  <c i="3" r="P143"/>
  <c r="P137"/>
  <c r="P267"/>
  <c i="4" r="R147"/>
  <c r="BK193"/>
  <c r="J193"/>
  <c r="J71"/>
  <c i="5" r="BK145"/>
  <c r="J145"/>
  <c r="J67"/>
  <c r="BK186"/>
  <c r="J186"/>
  <c r="J71"/>
  <c i="6" r="BK350"/>
  <c r="J350"/>
  <c r="J75"/>
  <c r="T383"/>
  <c i="7" r="R118"/>
  <c r="R151"/>
  <c r="R150"/>
  <c i="8" r="BK137"/>
  <c r="J137"/>
  <c r="J67"/>
  <c r="P174"/>
  <c i="9" r="P107"/>
  <c i="2" r="T267"/>
  <c r="T262"/>
  <c r="R277"/>
  <c r="R320"/>
  <c r="R297"/>
  <c r="P375"/>
  <c r="T410"/>
  <c i="3" r="T130"/>
  <c r="T129"/>
  <c r="BK275"/>
  <c r="J275"/>
  <c r="J73"/>
  <c i="4" r="T134"/>
  <c r="R193"/>
  <c i="5" r="T106"/>
  <c r="R149"/>
  <c i="6" r="T275"/>
  <c r="T260"/>
  <c r="R362"/>
  <c r="R404"/>
  <c i="7" r="T187"/>
  <c i="8" r="T149"/>
  <c i="9" r="T107"/>
  <c i="10" r="P88"/>
  <c i="2" r="BK267"/>
  <c r="J267"/>
  <c r="J68"/>
  <c r="T281"/>
  <c r="P348"/>
  <c r="P399"/>
  <c r="P398"/>
  <c i="3" r="BK143"/>
  <c r="J143"/>
  <c r="J70"/>
  <c r="T267"/>
  <c i="4" r="BK134"/>
  <c r="J134"/>
  <c r="J67"/>
  <c r="R181"/>
  <c r="R159"/>
  <c r="T208"/>
  <c i="6" r="T160"/>
  <c r="T101"/>
  <c r="P241"/>
  <c r="BK383"/>
  <c r="J383"/>
  <c r="J77"/>
  <c i="7" r="R105"/>
  <c r="R139"/>
  <c r="T164"/>
  <c r="T158"/>
  <c i="8" r="R149"/>
  <c i="10" r="T88"/>
  <c i="2" r="R195"/>
  <c r="R100"/>
  <c r="P267"/>
  <c r="P262"/>
  <c r="P261"/>
  <c r="T277"/>
  <c r="P320"/>
  <c r="P297"/>
  <c r="R348"/>
  <c r="BK399"/>
  <c r="J399"/>
  <c r="J76"/>
  <c r="R410"/>
  <c i="3" r="P130"/>
  <c r="P129"/>
  <c r="P95"/>
  <c i="1" r="AU57"/>
  <c i="3" r="BK267"/>
  <c r="J267"/>
  <c r="J71"/>
  <c r="P275"/>
  <c r="P274"/>
  <c i="4" r="P134"/>
  <c r="P118"/>
  <c r="P181"/>
  <c r="P159"/>
  <c r="T193"/>
  <c i="5" r="R106"/>
  <c r="T145"/>
  <c r="P186"/>
  <c r="P158"/>
  <c r="P148"/>
  <c i="6" r="BK160"/>
  <c r="J160"/>
  <c r="J65"/>
  <c r="BK233"/>
  <c r="J233"/>
  <c r="J68"/>
  <c r="P275"/>
  <c r="P362"/>
  <c r="P404"/>
  <c i="7" r="BK105"/>
  <c r="J105"/>
  <c r="J65"/>
  <c r="R187"/>
  <c r="R158"/>
  <c i="9" r="T91"/>
  <c i="10" r="R88"/>
  <c i="2" r="T195"/>
  <c r="T100"/>
  <c r="R281"/>
  <c r="BK375"/>
  <c r="J375"/>
  <c r="J74"/>
  <c r="R399"/>
  <c r="R398"/>
  <c i="3" r="R143"/>
  <c r="R137"/>
  <c r="T275"/>
  <c r="T274"/>
  <c i="4" r="R134"/>
  <c r="R118"/>
  <c r="T181"/>
  <c r="T159"/>
  <c i="5" r="P145"/>
  <c r="T186"/>
  <c r="T158"/>
  <c r="T148"/>
  <c i="6" r="R233"/>
  <c r="R229"/>
  <c i="7" r="T105"/>
  <c r="BK139"/>
  <c r="J139"/>
  <c r="J67"/>
  <c r="BK164"/>
  <c r="J164"/>
  <c r="J71"/>
  <c r="BK280"/>
  <c r="J280"/>
  <c r="J75"/>
  <c i="8" r="T93"/>
  <c r="T92"/>
  <c r="T137"/>
  <c r="T101"/>
  <c r="R174"/>
  <c i="9" r="P91"/>
  <c r="P90"/>
  <c r="P89"/>
  <c i="1" r="AU66"/>
  <c i="9" r="P134"/>
  <c i="10" r="BK199"/>
  <c r="J199"/>
  <c r="J65"/>
  <c i="6" r="T233"/>
  <c r="T229"/>
  <c r="T228"/>
  <c r="R241"/>
  <c r="R350"/>
  <c i="7" r="P187"/>
  <c r="P158"/>
  <c i="8" r="R93"/>
  <c r="R92"/>
  <c r="P137"/>
  <c r="P101"/>
  <c i="10" r="P199"/>
  <c i="9" r="R91"/>
  <c r="T134"/>
  <c i="10" r="R199"/>
  <c i="2" r="P195"/>
  <c r="P100"/>
  <c r="P99"/>
  <c i="1" r="AU56"/>
  <c i="2" r="BK281"/>
  <c r="J281"/>
  <c r="J70"/>
  <c r="T320"/>
  <c r="T297"/>
  <c r="T375"/>
  <c r="P410"/>
  <c i="3" r="BK130"/>
  <c r="J130"/>
  <c r="J68"/>
  <c r="R130"/>
  <c r="R129"/>
  <c r="R95"/>
  <c r="R267"/>
  <c i="4" r="R96"/>
  <c r="R95"/>
  <c r="T147"/>
  <c r="BK208"/>
  <c r="J208"/>
  <c r="J72"/>
  <c i="5" r="BK106"/>
  <c r="J106"/>
  <c r="J66"/>
  <c r="R145"/>
  <c r="R186"/>
  <c r="R158"/>
  <c r="R148"/>
  <c i="6" r="BK241"/>
  <c r="J241"/>
  <c r="J70"/>
  <c r="P350"/>
  <c r="R383"/>
  <c i="7" r="BK187"/>
  <c r="J187"/>
  <c r="J72"/>
  <c i="8" r="P93"/>
  <c r="P92"/>
  <c r="R137"/>
  <c r="R101"/>
  <c r="T174"/>
  <c i="9" r="BK107"/>
  <c r="J107"/>
  <c r="J66"/>
  <c r="R134"/>
  <c i="10" r="T199"/>
  <c i="6" r="BK239"/>
  <c r="J239"/>
  <c r="J69"/>
  <c i="2" r="BK297"/>
  <c r="J297"/>
  <c r="J71"/>
  <c i="4" r="BK159"/>
  <c r="J159"/>
  <c r="J69"/>
  <c i="5" r="BK103"/>
  <c r="J103"/>
  <c r="J65"/>
  <c r="BK158"/>
  <c r="J158"/>
  <c r="J70"/>
  <c i="6" r="BK229"/>
  <c r="J229"/>
  <c r="J67"/>
  <c i="4" r="BK118"/>
  <c r="J118"/>
  <c r="J66"/>
  <c i="2" r="BK100"/>
  <c i="6" r="BK258"/>
  <c r="J258"/>
  <c r="J72"/>
  <c i="7" r="BK275"/>
  <c r="J275"/>
  <c r="J73"/>
  <c i="3" r="BK118"/>
  <c r="J118"/>
  <c r="J66"/>
  <c i="6" r="BK101"/>
  <c i="8" r="BK101"/>
  <c r="J101"/>
  <c r="J66"/>
  <c i="2" r="BK262"/>
  <c r="J262"/>
  <c r="J67"/>
  <c i="3" r="BK99"/>
  <c r="J99"/>
  <c r="J65"/>
  <c i="10" r="BE123"/>
  <c r="BE200"/>
  <c r="BE208"/>
  <c r="BE148"/>
  <c r="BE188"/>
  <c r="BE203"/>
  <c r="BE209"/>
  <c r="BE210"/>
  <c r="F58"/>
  <c r="E75"/>
  <c r="BE159"/>
  <c r="BE204"/>
  <c r="BE193"/>
  <c r="BE202"/>
  <c r="F59"/>
  <c r="BE89"/>
  <c r="BE201"/>
  <c r="BE206"/>
  <c r="J81"/>
  <c i="9" r="BK90"/>
  <c r="J90"/>
  <c r="J64"/>
  <c r="J83"/>
  <c r="J86"/>
  <c r="BE114"/>
  <c r="F59"/>
  <c r="BE104"/>
  <c r="BE120"/>
  <c r="BE110"/>
  <c r="BE112"/>
  <c r="BE115"/>
  <c r="BE116"/>
  <c r="BE128"/>
  <c r="F85"/>
  <c r="E50"/>
  <c r="BE96"/>
  <c r="BE98"/>
  <c r="BE100"/>
  <c r="BE102"/>
  <c r="BE108"/>
  <c r="BE121"/>
  <c r="BE126"/>
  <c r="BE130"/>
  <c i="8" r="J93"/>
  <c r="J65"/>
  <c i="9" r="BE94"/>
  <c r="BE124"/>
  <c r="BE135"/>
  <c r="BE137"/>
  <c i="8" r="BK91"/>
  <c r="J91"/>
  <c r="J63"/>
  <c i="9" r="BE122"/>
  <c r="BE119"/>
  <c r="BE92"/>
  <c r="BE132"/>
  <c i="7" r="BK158"/>
  <c r="J158"/>
  <c r="J70"/>
  <c i="8" r="J85"/>
  <c r="BE97"/>
  <c r="BE99"/>
  <c r="BE103"/>
  <c r="BE122"/>
  <c r="BE156"/>
  <c r="BE157"/>
  <c r="J59"/>
  <c r="F87"/>
  <c r="BE105"/>
  <c r="BE109"/>
  <c r="BE112"/>
  <c r="BE153"/>
  <c r="BE159"/>
  <c r="BE160"/>
  <c r="BE161"/>
  <c r="BE162"/>
  <c r="BE166"/>
  <c r="BE170"/>
  <c i="7" r="J118"/>
  <c r="J66"/>
  <c i="8" r="BE96"/>
  <c r="BE100"/>
  <c r="BE115"/>
  <c r="BE124"/>
  <c r="BE129"/>
  <c r="E50"/>
  <c r="BE98"/>
  <c r="BE118"/>
  <c r="BE146"/>
  <c r="BE147"/>
  <c r="BE178"/>
  <c r="BE179"/>
  <c r="BE106"/>
  <c r="BE110"/>
  <c r="BE120"/>
  <c r="BE123"/>
  <c r="BE113"/>
  <c r="BE117"/>
  <c r="BE130"/>
  <c r="BE133"/>
  <c r="BE141"/>
  <c r="BE144"/>
  <c r="BE148"/>
  <c r="BE151"/>
  <c r="BE175"/>
  <c r="BE95"/>
  <c r="BE102"/>
  <c r="BE111"/>
  <c r="BE121"/>
  <c r="BE142"/>
  <c r="BE165"/>
  <c r="BE172"/>
  <c r="BE180"/>
  <c i="7" r="BK279"/>
  <c r="J279"/>
  <c r="J74"/>
  <c i="8" r="F88"/>
  <c r="BE116"/>
  <c r="BE163"/>
  <c r="BE108"/>
  <c r="BE127"/>
  <c r="BE132"/>
  <c r="BE135"/>
  <c r="BE150"/>
  <c r="BE152"/>
  <c r="BE154"/>
  <c r="BE176"/>
  <c r="BE104"/>
  <c r="BE114"/>
  <c r="BE126"/>
  <c r="BE138"/>
  <c r="BE169"/>
  <c r="BE94"/>
  <c r="BE107"/>
  <c r="BE119"/>
  <c r="BE131"/>
  <c r="BE139"/>
  <c r="BE158"/>
  <c r="BE164"/>
  <c r="BE168"/>
  <c r="BE173"/>
  <c r="BE125"/>
  <c r="BE128"/>
  <c r="BE136"/>
  <c r="BE145"/>
  <c r="BE167"/>
  <c r="BE171"/>
  <c i="6" r="BK260"/>
  <c r="J260"/>
  <c r="J73"/>
  <c i="7" r="BE106"/>
  <c i="6" r="J101"/>
  <c r="J64"/>
  <c r="BK228"/>
  <c r="J228"/>
  <c r="J66"/>
  <c i="7" r="BE125"/>
  <c r="BE157"/>
  <c r="BE227"/>
  <c r="BE241"/>
  <c r="BE255"/>
  <c r="BE131"/>
  <c r="BE170"/>
  <c r="BE246"/>
  <c r="BE258"/>
  <c r="BE270"/>
  <c r="BE276"/>
  <c r="BE281"/>
  <c r="BE286"/>
  <c r="F59"/>
  <c r="BE162"/>
  <c r="BE168"/>
  <c r="BE179"/>
  <c r="BE256"/>
  <c r="BE265"/>
  <c r="BE102"/>
  <c r="BE119"/>
  <c r="BE140"/>
  <c r="BE145"/>
  <c r="BE191"/>
  <c r="BE193"/>
  <c r="BE221"/>
  <c r="BE100"/>
  <c r="BE159"/>
  <c r="BE204"/>
  <c r="BE134"/>
  <c r="BE213"/>
  <c r="BE230"/>
  <c r="BE243"/>
  <c r="BE245"/>
  <c r="J91"/>
  <c r="BE152"/>
  <c r="BE183"/>
  <c r="BE253"/>
  <c r="F93"/>
  <c r="BE160"/>
  <c r="BE165"/>
  <c r="BE175"/>
  <c r="BE195"/>
  <c r="BE207"/>
  <c r="BE235"/>
  <c r="BE99"/>
  <c r="BE111"/>
  <c r="E50"/>
  <c r="BE188"/>
  <c r="BE233"/>
  <c i="6" r="J94"/>
  <c r="BE220"/>
  <c r="BE222"/>
  <c r="BE225"/>
  <c r="BE226"/>
  <c r="BE230"/>
  <c r="BE231"/>
  <c r="BE253"/>
  <c r="BE259"/>
  <c r="BE323"/>
  <c r="BE181"/>
  <c r="BE197"/>
  <c r="BE221"/>
  <c r="BE256"/>
  <c r="BE304"/>
  <c r="BE315"/>
  <c r="BE320"/>
  <c r="BE355"/>
  <c r="BE373"/>
  <c r="BE374"/>
  <c r="BE394"/>
  <c r="BE397"/>
  <c r="BE407"/>
  <c r="BE408"/>
  <c r="BE410"/>
  <c r="F58"/>
  <c r="F97"/>
  <c r="BE110"/>
  <c r="BE136"/>
  <c r="BE232"/>
  <c r="BE361"/>
  <c r="BE392"/>
  <c r="BE402"/>
  <c r="BE405"/>
  <c r="BE411"/>
  <c r="BE413"/>
  <c r="BE414"/>
  <c r="BE339"/>
  <c r="BE351"/>
  <c r="BE360"/>
  <c r="BE363"/>
  <c r="BE372"/>
  <c r="BE376"/>
  <c r="BE387"/>
  <c r="BE393"/>
  <c r="BE398"/>
  <c r="BE403"/>
  <c r="BE406"/>
  <c r="BE412"/>
  <c r="BE126"/>
  <c r="BE179"/>
  <c r="BE238"/>
  <c r="BE242"/>
  <c r="BE243"/>
  <c r="BE247"/>
  <c r="BE249"/>
  <c r="BE252"/>
  <c r="BE255"/>
  <c r="BE261"/>
  <c r="BE268"/>
  <c r="BE270"/>
  <c r="BE271"/>
  <c r="BE276"/>
  <c r="BE282"/>
  <c r="BE370"/>
  <c r="BE371"/>
  <c r="BE375"/>
  <c i="5" r="BK94"/>
  <c r="J94"/>
  <c r="J64"/>
  <c i="6" r="BE204"/>
  <c r="BE211"/>
  <c r="BE227"/>
  <c r="BE237"/>
  <c r="BE240"/>
  <c r="BE244"/>
  <c r="BE250"/>
  <c r="BE311"/>
  <c r="BE356"/>
  <c r="BE357"/>
  <c r="BE168"/>
  <c r="BE245"/>
  <c r="BE248"/>
  <c r="BE353"/>
  <c r="BE354"/>
  <c r="BE379"/>
  <c r="BE380"/>
  <c r="BE384"/>
  <c r="BE102"/>
  <c r="BE156"/>
  <c r="BE161"/>
  <c r="BE212"/>
  <c r="BE310"/>
  <c r="BE388"/>
  <c r="BE399"/>
  <c i="5" r="BK148"/>
  <c r="J148"/>
  <c r="J68"/>
  <c i="6" r="E88"/>
  <c r="BE121"/>
  <c r="BE125"/>
  <c r="BE129"/>
  <c r="BE152"/>
  <c r="BE187"/>
  <c r="BE196"/>
  <c r="BE254"/>
  <c r="BE262"/>
  <c r="BE265"/>
  <c r="BE266"/>
  <c r="BE295"/>
  <c r="BE322"/>
  <c r="BE359"/>
  <c r="BE378"/>
  <c r="BE381"/>
  <c r="BE382"/>
  <c r="BE390"/>
  <c r="BE401"/>
  <c r="BE106"/>
  <c r="BE118"/>
  <c r="BE141"/>
  <c r="BE145"/>
  <c r="BE167"/>
  <c r="BE177"/>
  <c r="BE234"/>
  <c r="BE267"/>
  <c r="BE273"/>
  <c r="BE288"/>
  <c r="BE292"/>
  <c r="BE298"/>
  <c r="BE352"/>
  <c r="BE358"/>
  <c r="BE377"/>
  <c r="BE385"/>
  <c r="BE386"/>
  <c r="BE123"/>
  <c r="BE128"/>
  <c r="BE186"/>
  <c r="BE210"/>
  <c r="BE246"/>
  <c r="BE251"/>
  <c r="BE367"/>
  <c r="BE389"/>
  <c r="BE391"/>
  <c r="BE395"/>
  <c r="BE396"/>
  <c r="BE400"/>
  <c r="BE114"/>
  <c r="BE127"/>
  <c r="BE162"/>
  <c r="BE223"/>
  <c r="BE224"/>
  <c r="BE235"/>
  <c r="BE236"/>
  <c r="BE263"/>
  <c r="BE365"/>
  <c r="BE368"/>
  <c r="BE369"/>
  <c i="5" r="J56"/>
  <c r="E81"/>
  <c r="BE107"/>
  <c r="BE123"/>
  <c r="BE127"/>
  <c r="BE189"/>
  <c r="F58"/>
  <c r="BE155"/>
  <c r="BE157"/>
  <c r="BE179"/>
  <c r="BE104"/>
  <c r="BE112"/>
  <c r="F90"/>
  <c r="BE102"/>
  <c r="BE121"/>
  <c r="BE167"/>
  <c r="BE175"/>
  <c r="BE187"/>
  <c r="BE190"/>
  <c r="BE134"/>
  <c r="BE156"/>
  <c r="BE117"/>
  <c r="BE150"/>
  <c r="BE154"/>
  <c r="BE95"/>
  <c r="BE139"/>
  <c r="BE159"/>
  <c r="BE146"/>
  <c i="4" r="BK95"/>
  <c r="BK94"/>
  <c r="J94"/>
  <c r="J63"/>
  <c i="5" r="BE147"/>
  <c r="BE193"/>
  <c r="BE152"/>
  <c r="BE191"/>
  <c i="4" r="F90"/>
  <c r="BE119"/>
  <c r="BE141"/>
  <c r="BE184"/>
  <c r="BE186"/>
  <c r="BE187"/>
  <c r="BE197"/>
  <c r="BE200"/>
  <c r="BE209"/>
  <c i="3" r="BK137"/>
  <c r="J137"/>
  <c r="J69"/>
  <c i="4" r="BE114"/>
  <c r="BE120"/>
  <c r="BE148"/>
  <c r="BE170"/>
  <c r="BE192"/>
  <c r="BE198"/>
  <c r="J88"/>
  <c r="F91"/>
  <c r="BE102"/>
  <c r="BE105"/>
  <c r="BE108"/>
  <c r="BE146"/>
  <c r="BE164"/>
  <c r="BE167"/>
  <c r="BE168"/>
  <c r="BE171"/>
  <c r="BE176"/>
  <c r="BE183"/>
  <c r="BE207"/>
  <c r="BE117"/>
  <c r="BE128"/>
  <c r="BE133"/>
  <c r="BE112"/>
  <c r="BE124"/>
  <c r="BE140"/>
  <c r="BE155"/>
  <c r="BE157"/>
  <c r="BE160"/>
  <c r="BE161"/>
  <c r="BE178"/>
  <c r="BE206"/>
  <c r="BE210"/>
  <c r="BE212"/>
  <c r="BE214"/>
  <c r="BE215"/>
  <c r="BE100"/>
  <c r="BE149"/>
  <c r="BE151"/>
  <c r="BE179"/>
  <c r="BE194"/>
  <c r="BE211"/>
  <c r="BE213"/>
  <c r="BE216"/>
  <c i="3" r="BK274"/>
  <c r="J274"/>
  <c r="J72"/>
  <c i="4" r="BE131"/>
  <c r="BE143"/>
  <c r="BE145"/>
  <c r="BE158"/>
  <c r="BE180"/>
  <c r="BE203"/>
  <c r="BE205"/>
  <c r="E82"/>
  <c r="BE97"/>
  <c r="BE132"/>
  <c r="BE173"/>
  <c r="BE196"/>
  <c r="BE201"/>
  <c i="3" r="BK96"/>
  <c i="4" r="BE135"/>
  <c r="BE136"/>
  <c r="BE138"/>
  <c r="BE142"/>
  <c r="BE150"/>
  <c r="BE152"/>
  <c r="BE153"/>
  <c r="BE166"/>
  <c r="BE175"/>
  <c r="BE185"/>
  <c r="BE188"/>
  <c r="BE189"/>
  <c r="BE204"/>
  <c r="BE104"/>
  <c r="BE139"/>
  <c r="BE182"/>
  <c r="BE190"/>
  <c r="BE199"/>
  <c r="BE101"/>
  <c r="BE115"/>
  <c r="BE130"/>
  <c r="BE137"/>
  <c r="BE191"/>
  <c r="BE111"/>
  <c r="BE154"/>
  <c r="BE162"/>
  <c r="BE163"/>
  <c r="BE177"/>
  <c i="2" r="J100"/>
  <c r="J64"/>
  <c i="3" r="BE108"/>
  <c i="2" r="BK398"/>
  <c r="J398"/>
  <c r="J75"/>
  <c i="3" r="J89"/>
  <c r="BE138"/>
  <c r="F59"/>
  <c r="BE100"/>
  <c r="BE235"/>
  <c r="BE252"/>
  <c r="BE268"/>
  <c r="BE281"/>
  <c r="BE97"/>
  <c r="BE195"/>
  <c r="BE141"/>
  <c r="BE175"/>
  <c r="BE201"/>
  <c r="E50"/>
  <c r="BE124"/>
  <c r="BE148"/>
  <c r="BE271"/>
  <c r="BE119"/>
  <c r="BE139"/>
  <c r="BE144"/>
  <c r="BE183"/>
  <c r="BE237"/>
  <c r="BE276"/>
  <c r="BE215"/>
  <c r="F58"/>
  <c r="BE227"/>
  <c r="BE238"/>
  <c r="BE136"/>
  <c r="BE189"/>
  <c r="BE221"/>
  <c r="BE247"/>
  <c r="BE257"/>
  <c r="BE160"/>
  <c r="BE169"/>
  <c r="BE262"/>
  <c r="BE131"/>
  <c r="BE146"/>
  <c r="BE151"/>
  <c r="BE209"/>
  <c r="BE233"/>
  <c r="BE245"/>
  <c r="BE254"/>
  <c i="2" r="BE148"/>
  <c r="BE152"/>
  <c r="BE156"/>
  <c r="BE177"/>
  <c r="BE182"/>
  <c r="BE220"/>
  <c r="BE265"/>
  <c r="BE266"/>
  <c r="BE293"/>
  <c r="BE402"/>
  <c r="BE405"/>
  <c r="BE420"/>
  <c r="BE140"/>
  <c r="BE161"/>
  <c r="BE194"/>
  <c r="BE250"/>
  <c r="BE256"/>
  <c r="BE290"/>
  <c r="BE291"/>
  <c r="BE295"/>
  <c r="BE359"/>
  <c r="BE376"/>
  <c r="BE383"/>
  <c r="BE386"/>
  <c r="BE389"/>
  <c r="BE391"/>
  <c r="BE144"/>
  <c r="BE172"/>
  <c r="BE189"/>
  <c r="BE193"/>
  <c r="BE196"/>
  <c r="BE240"/>
  <c r="BE248"/>
  <c r="BE276"/>
  <c r="BE282"/>
  <c r="BE296"/>
  <c r="BE342"/>
  <c r="BE394"/>
  <c r="BE396"/>
  <c r="BE397"/>
  <c r="J56"/>
  <c r="F96"/>
  <c r="BE106"/>
  <c r="BE121"/>
  <c r="BE126"/>
  <c r="BE137"/>
  <c r="BE187"/>
  <c r="BE202"/>
  <c r="BE257"/>
  <c r="BE258"/>
  <c r="BE259"/>
  <c r="BE263"/>
  <c r="BE274"/>
  <c r="BE275"/>
  <c r="BE284"/>
  <c r="BE322"/>
  <c r="BE331"/>
  <c r="BE353"/>
  <c r="BE355"/>
  <c r="BE356"/>
  <c r="BE358"/>
  <c r="BE363"/>
  <c r="BE387"/>
  <c r="BE393"/>
  <c r="BE111"/>
  <c r="BE160"/>
  <c r="BE241"/>
  <c r="BE268"/>
  <c r="BE285"/>
  <c r="BE286"/>
  <c r="BE288"/>
  <c r="BE289"/>
  <c r="BE292"/>
  <c r="BE294"/>
  <c r="BE298"/>
  <c r="BE299"/>
  <c r="BE305"/>
  <c r="BE313"/>
  <c r="BE316"/>
  <c r="BE333"/>
  <c r="E50"/>
  <c r="BE162"/>
  <c r="BE260"/>
  <c r="BE280"/>
  <c r="BE287"/>
  <c r="BE314"/>
  <c r="BE371"/>
  <c r="BE385"/>
  <c r="BE400"/>
  <c r="BE406"/>
  <c r="BE349"/>
  <c r="BE362"/>
  <c r="BE364"/>
  <c r="BE367"/>
  <c r="BE373"/>
  <c r="BE384"/>
  <c r="BE390"/>
  <c r="BE395"/>
  <c r="BE409"/>
  <c r="BE412"/>
  <c r="BE413"/>
  <c r="BE414"/>
  <c r="BE415"/>
  <c r="BE417"/>
  <c r="BE418"/>
  <c r="BE419"/>
  <c r="BE210"/>
  <c r="BE229"/>
  <c r="BE234"/>
  <c r="BE235"/>
  <c r="BE278"/>
  <c r="BE279"/>
  <c r="BE321"/>
  <c r="BE334"/>
  <c r="BE377"/>
  <c r="BE378"/>
  <c r="BE379"/>
  <c r="BE380"/>
  <c r="F58"/>
  <c r="BE203"/>
  <c r="BE205"/>
  <c r="BE249"/>
  <c r="BE264"/>
  <c r="BE326"/>
  <c r="BE330"/>
  <c r="BE350"/>
  <c r="BE381"/>
  <c r="BE382"/>
  <c r="BE388"/>
  <c r="BE197"/>
  <c r="BE201"/>
  <c r="BE204"/>
  <c r="BE300"/>
  <c r="BE323"/>
  <c r="BE324"/>
  <c r="BE357"/>
  <c r="BE360"/>
  <c r="BE361"/>
  <c r="BE101"/>
  <c r="BE168"/>
  <c r="BE198"/>
  <c r="BE199"/>
  <c r="BE200"/>
  <c r="BE283"/>
  <c r="BE309"/>
  <c r="BE327"/>
  <c r="BE329"/>
  <c r="BE354"/>
  <c r="BE116"/>
  <c r="BE131"/>
  <c r="BE134"/>
  <c r="BE215"/>
  <c r="BE304"/>
  <c r="BE315"/>
  <c r="BE325"/>
  <c r="BE328"/>
  <c r="BE332"/>
  <c r="BE346"/>
  <c r="BE352"/>
  <c r="BE365"/>
  <c r="BE392"/>
  <c r="BE407"/>
  <c r="BE411"/>
  <c r="F36"/>
  <c i="1" r="BA56"/>
  <c i="7" r="F37"/>
  <c i="1" r="BB63"/>
  <c i="7" r="F39"/>
  <c i="1" r="BD63"/>
  <c i="9" r="F38"/>
  <c i="1" r="BC66"/>
  <c i="8" r="F36"/>
  <c i="1" r="BA65"/>
  <c i="10" r="F36"/>
  <c i="1" r="BA68"/>
  <c r="BA67"/>
  <c r="AW67"/>
  <c i="9" r="F37"/>
  <c i="1" r="BB66"/>
  <c i="8" r="F38"/>
  <c i="1" r="BC65"/>
  <c i="6" r="F37"/>
  <c i="1" r="BB62"/>
  <c i="7" r="F38"/>
  <c i="1" r="BC63"/>
  <c i="4" r="F39"/>
  <c i="1" r="BD59"/>
  <c i="3" r="F36"/>
  <c i="1" r="BA57"/>
  <c i="8" r="J36"/>
  <c i="1" r="AW65"/>
  <c i="6" r="J36"/>
  <c i="1" r="AW62"/>
  <c i="10" r="J36"/>
  <c i="1" r="AW68"/>
  <c i="9" r="F36"/>
  <c i="1" r="BA66"/>
  <c i="6" r="F36"/>
  <c i="1" r="BA62"/>
  <c i="8" r="F39"/>
  <c i="1" r="BD65"/>
  <c i="5" r="F38"/>
  <c i="1" r="BC60"/>
  <c i="2" r="J36"/>
  <c i="1" r="AW56"/>
  <c i="2" r="F39"/>
  <c i="1" r="BD56"/>
  <c i="3" r="F37"/>
  <c i="1" r="BB57"/>
  <c i="10" r="F37"/>
  <c i="1" r="BB68"/>
  <c r="BB67"/>
  <c r="AX67"/>
  <c i="9" r="J36"/>
  <c i="1" r="AW66"/>
  <c i="3" r="F39"/>
  <c i="1" r="BD57"/>
  <c i="10" r="F38"/>
  <c i="1" r="BC68"/>
  <c r="BC67"/>
  <c r="AY67"/>
  <c r="AS54"/>
  <c i="4" r="J36"/>
  <c i="1" r="AW59"/>
  <c i="5" r="J36"/>
  <c i="1" r="AW60"/>
  <c i="3" r="J36"/>
  <c i="1" r="AW57"/>
  <c i="6" r="F39"/>
  <c i="1" r="BD62"/>
  <c i="2" r="F38"/>
  <c i="1" r="BC56"/>
  <c i="9" r="F39"/>
  <c i="1" r="BD66"/>
  <c i="5" r="F36"/>
  <c i="1" r="BA60"/>
  <c i="5" r="F39"/>
  <c i="1" r="BD60"/>
  <c i="4" r="F36"/>
  <c i="1" r="BA59"/>
  <c i="4" r="F38"/>
  <c i="1" r="BC59"/>
  <c i="4" r="F37"/>
  <c i="1" r="BB59"/>
  <c i="5" r="F37"/>
  <c i="1" r="BB60"/>
  <c i="7" r="J36"/>
  <c i="1" r="AW63"/>
  <c i="10" r="F39"/>
  <c i="1" r="BD68"/>
  <c r="BD67"/>
  <c i="8" r="F37"/>
  <c i="1" r="BB65"/>
  <c i="2" r="F37"/>
  <c i="1" r="BB56"/>
  <c i="6" r="F38"/>
  <c i="1" r="BC62"/>
  <c i="7" r="F36"/>
  <c i="1" r="BA63"/>
  <c i="3" r="F38"/>
  <c i="1" r="BC57"/>
  <c i="4" l="1" r="T118"/>
  <c i="2" r="T261"/>
  <c i="6" r="R228"/>
  <c i="2" r="R261"/>
  <c r="R99"/>
  <c i="6" r="P228"/>
  <c r="T100"/>
  <c i="2" r="T99"/>
  <c i="4" r="R94"/>
  <c i="9" r="R90"/>
  <c r="R89"/>
  <c r="T90"/>
  <c r="T89"/>
  <c i="10" r="T87"/>
  <c i="7" r="P97"/>
  <c i="1" r="AU63"/>
  <c i="6" r="P260"/>
  <c r="P100"/>
  <c i="1" r="AU62"/>
  <c i="3" r="T95"/>
  <c i="8" r="P91"/>
  <c i="1" r="AU65"/>
  <c i="10" r="BK87"/>
  <c r="J87"/>
  <c r="J63"/>
  <c i="4" r="P94"/>
  <c i="1" r="AU59"/>
  <c i="5" r="P94"/>
  <c r="P93"/>
  <c i="1" r="AU60"/>
  <c i="7" r="T98"/>
  <c r="T97"/>
  <c i="8" r="T91"/>
  <c i="10" r="R87"/>
  <c i="8" r="R91"/>
  <c i="4" r="T94"/>
  <c i="5" r="R94"/>
  <c r="R93"/>
  <c i="10" r="P87"/>
  <c i="1" r="AU68"/>
  <c i="5" r="T94"/>
  <c r="T93"/>
  <c i="7" r="R98"/>
  <c r="R97"/>
  <c i="6" r="R260"/>
  <c r="R100"/>
  <c i="7" r="BK98"/>
  <c r="J98"/>
  <c r="J64"/>
  <c i="2" r="BK261"/>
  <c r="J261"/>
  <c r="J66"/>
  <c i="10" r="J88"/>
  <c r="J64"/>
  <c i="3" r="BK129"/>
  <c r="J129"/>
  <c r="J67"/>
  <c i="7" r="BK150"/>
  <c r="J150"/>
  <c r="J68"/>
  <c i="6" r="BK257"/>
  <c r="J257"/>
  <c r="J71"/>
  <c i="9" r="BK89"/>
  <c r="J89"/>
  <c r="J63"/>
  <c i="6" r="BK100"/>
  <c r="J100"/>
  <c i="5" r="BK93"/>
  <c r="J93"/>
  <c i="4" r="J95"/>
  <c r="J64"/>
  <c i="3" r="J96"/>
  <c r="J64"/>
  <c i="1" r="BD55"/>
  <c r="BB58"/>
  <c r="AX58"/>
  <c i="8" r="J35"/>
  <c i="1" r="AV65"/>
  <c r="AT65"/>
  <c r="BD64"/>
  <c i="5" r="J32"/>
  <c i="1" r="AG60"/>
  <c r="BA61"/>
  <c r="AW61"/>
  <c i="6" r="J32"/>
  <c i="1" r="AG62"/>
  <c i="2" r="J35"/>
  <c i="1" r="AV56"/>
  <c r="AT56"/>
  <c r="BC64"/>
  <c r="AY64"/>
  <c r="BA55"/>
  <c r="AW55"/>
  <c i="5" r="J35"/>
  <c i="1" r="AV60"/>
  <c r="AT60"/>
  <c i="10" r="F35"/>
  <c i="1" r="AZ68"/>
  <c r="AZ67"/>
  <c r="AV67"/>
  <c r="AT67"/>
  <c r="BC61"/>
  <c r="AY61"/>
  <c r="BB61"/>
  <c r="AX61"/>
  <c r="BC58"/>
  <c r="AY58"/>
  <c r="BB55"/>
  <c r="AU67"/>
  <c i="4" r="F35"/>
  <c i="1" r="AZ59"/>
  <c r="BA64"/>
  <c r="AW64"/>
  <c i="7" r="J35"/>
  <c i="1" r="AV63"/>
  <c r="AT63"/>
  <c i="10" r="J35"/>
  <c i="1" r="AV68"/>
  <c r="AT68"/>
  <c r="BB64"/>
  <c r="AX64"/>
  <c i="9" r="F35"/>
  <c i="1" r="AZ66"/>
  <c r="BD61"/>
  <c r="AU64"/>
  <c r="BA58"/>
  <c r="AW58"/>
  <c i="2" r="F35"/>
  <c i="1" r="AZ56"/>
  <c i="6" r="J35"/>
  <c i="1" r="AV62"/>
  <c r="AT62"/>
  <c i="4" r="J35"/>
  <c i="1" r="AV59"/>
  <c r="AT59"/>
  <c i="8" r="J32"/>
  <c i="1" r="AG65"/>
  <c i="3" r="J35"/>
  <c i="1" r="AV57"/>
  <c r="AT57"/>
  <c r="AU55"/>
  <c r="BD58"/>
  <c i="5" r="F35"/>
  <c i="1" r="AZ60"/>
  <c i="3" r="F35"/>
  <c i="1" r="AZ57"/>
  <c r="BC55"/>
  <c r="AY55"/>
  <c i="8" r="F35"/>
  <c i="1" r="AZ65"/>
  <c i="9" r="J35"/>
  <c i="1" r="AV66"/>
  <c r="AT66"/>
  <c i="7" r="F35"/>
  <c i="1" r="AZ63"/>
  <c i="4" r="J32"/>
  <c i="1" r="AG59"/>
  <c i="6" r="F35"/>
  <c i="1" r="AZ62"/>
  <c i="7" l="1" r="BK97"/>
  <c r="J97"/>
  <c r="J63"/>
  <c i="2" r="BK99"/>
  <c r="J99"/>
  <c i="3" r="BK95"/>
  <c r="J95"/>
  <c i="1" r="AN65"/>
  <c i="8" r="J41"/>
  <c i="1" r="AN62"/>
  <c i="6" r="J63"/>
  <c i="1" r="AN60"/>
  <c i="5" r="J63"/>
  <c i="6" r="J41"/>
  <c i="1" r="AN59"/>
  <c i="5" r="J41"/>
  <c i="4" r="J41"/>
  <c i="2" r="J63"/>
  <c i="1" r="AU58"/>
  <c r="BA54"/>
  <c r="AW54"/>
  <c r="AK30"/>
  <c r="AZ55"/>
  <c r="AV55"/>
  <c r="AT55"/>
  <c i="2" r="J32"/>
  <c i="1" r="AG56"/>
  <c r="AN56"/>
  <c r="AU61"/>
  <c r="BD54"/>
  <c r="W33"/>
  <c i="3" r="J32"/>
  <c i="1" r="AG57"/>
  <c r="AG55"/>
  <c r="BB54"/>
  <c r="W31"/>
  <c r="BC54"/>
  <c r="W32"/>
  <c i="7" r="J32"/>
  <c i="1" r="AG63"/>
  <c r="AG61"/>
  <c r="AG58"/>
  <c r="AZ58"/>
  <c r="AV58"/>
  <c r="AT58"/>
  <c i="10" r="J32"/>
  <c i="1" r="AG68"/>
  <c r="AG67"/>
  <c r="AX55"/>
  <c r="AZ61"/>
  <c r="AV61"/>
  <c r="AT61"/>
  <c i="9" r="J32"/>
  <c i="1" r="AG66"/>
  <c r="AN66"/>
  <c r="AZ64"/>
  <c r="AV64"/>
  <c r="AT64"/>
  <c i="2" l="1" r="J41"/>
  <c i="10" r="J41"/>
  <c i="3" r="J41"/>
  <c r="J63"/>
  <c i="9" r="J41"/>
  <c i="1" r="AN61"/>
  <c i="7" r="J41"/>
  <c i="1" r="AN63"/>
  <c r="AN58"/>
  <c r="AN68"/>
  <c r="AN67"/>
  <c r="AN57"/>
  <c r="AN55"/>
  <c r="AU54"/>
  <c r="AZ54"/>
  <c r="W29"/>
  <c r="AG64"/>
  <c r="AN64"/>
  <c r="AY54"/>
  <c r="AX54"/>
  <c r="W30"/>
  <c l="1" r="AG54"/>
  <c r="AV54"/>
  <c r="AK29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<sst xmlns="http://schemas.openxmlformats.org/spreadsheetml/2006/main">
  <si>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</si>
  <si>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</si>
  <si>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</si>
  <si>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</si>
  <si>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</si>
  <si>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{555dc387-d0e2-4e82-9f52-cb0d95083275}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</si>
  <si>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</si>
  <si>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</si>
  <si>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</si>
  <si>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</si>
  <si>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</si>
  <si>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</si>
  <si>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</si>
  <si>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</si>
  <si>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</si>
  <si>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</si>
  <si>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</si>
  <si>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zabezpečovacího zařízení v ŽST Božice a Hodonice</t>
  </si>
  <si>
    <t>KSO:</t>
  </si>
  <si>
    <t/>
  </si>
  <si>
    <t>CC-CZ:</t>
  </si>
  <si>
    <t>Místo:</t>
  </si>
  <si>
    <t xml:space="preserve"> </t>
  </si>
  <si>
    <t>Datum:</t>
  </si>
  <si>
    <t>11. 9. 2023</t>
  </si>
  <si>
    <t>Zadavatel:</t>
  </si>
  <si>
    <t>IČ:</t>
  </si>
  <si>
    <t>DIČ:</t>
  </si>
  <si>
    <t>Uchazeč:</t>
  </si>
  <si>
    <t>Vyplň údaj</t>
  </si>
  <si>
    <t>Projektant:</t>
  </si>
  <si>
    <t>25525441</t>
  </si>
  <si>
    <t>Signal Projekt s.r.o.</t>
  </si>
  <si>
    <t>True</t>
  </si>
  <si>
    <t>Zpracovatel:</t>
  </si>
  <si>
    <t>Štěpán Mikš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</si>
  <si>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</si>
  <si>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</si>
  <si>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</si>
  <si>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</si>
  <si>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</si>
  <si>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</si>
  <si>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</si>
  <si>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</si>
  <si>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</si>
  <si>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</si>
  <si>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</si>
  <si>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</si>
  <si>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</si>
  <si>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</si>
  <si>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</si>
  <si>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</si>
  <si>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</si>
  <si>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</si>
  <si>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</si>
  <si>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</si>
  <si>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</si>
  <si>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</si>
  <si>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</si>
  <si>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</si>
  <si>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</si>
  <si>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</si>
  <si>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</si>
  <si>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</si>
  <si>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</si>
  <si>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</si>
  <si>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</si>
  <si>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</si>
  <si>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</si>
  <si>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</si>
  <si>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</si>
  <si>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</si>
  <si>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</si>
  <si>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</si>
  <si>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</si>
  <si>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</si>
  <si>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</si>
  <si>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Oprava SZZ Božice</t>
  </si>
  <si>
    <t>STA</t>
  </si>
  <si>
    <t>1</t>
  </si>
  <si>
    <t>{60677983-0854-463d-903c-40d50d69dc44}</t>
  </si>
  <si>
    <t>2</t>
  </si>
  <si>
    <t>/</t>
  </si>
  <si>
    <t>01</t>
  </si>
  <si>
    <t>Technologická část</t>
  </si>
  <si>
    <t>Soupis</t>
  </si>
  <si>
    <t>{cc8694d1-60da-4f1c-8399-ceea78eb3973}</t>
  </si>
  <si>
    <t>02</t>
  </si>
  <si>
    <t>Stavební část</t>
  </si>
  <si>
    <t>{05959929-98f4-4a3a-b8f2-242089c0cd36}</t>
  </si>
  <si>
    <t>PS 02</t>
  </si>
  <si>
    <t>Oprava PZS km 7,491</t>
  </si>
  <si>
    <t>{9efc2595-fbec-4654-bc6f-901684e19a29}</t>
  </si>
  <si>
    <t>{d34ad6b0-aa71-4424-9b05-6a251e9f447e}</t>
  </si>
  <si>
    <t>{6b2b6933-a05c-41ac-8b4f-2c791eecb7f5}</t>
  </si>
  <si>
    <t>PS 03</t>
  </si>
  <si>
    <t>Oprava SZZ Hodonice</t>
  </si>
  <si>
    <t>{ed3e1817-4a84-4e33-9e62-d132b1bd93d6}</t>
  </si>
  <si>
    <t>{05ee4a10-ceb9-4480-b5e1-df031e476054}</t>
  </si>
  <si>
    <t>{6bc01252-ce62-450c-ac43-c916c224007d}</t>
  </si>
  <si>
    <t>SO 01</t>
  </si>
  <si>
    <t>Napájení SZZ Božice</t>
  </si>
  <si>
    <t>{b4842ed9-0870-4285-8270-46d0e50cc13b}</t>
  </si>
  <si>
    <t>{3a5d8876-549b-4597-aee7-13b98bb77833}</t>
  </si>
  <si>
    <t>{44404d6f-82e4-4ee6-b69a-26b8a2d53b97}</t>
  </si>
  <si>
    <t>VON</t>
  </si>
  <si>
    <t>{eca2bf05-9587-4bbf-bd58-ebb4bbce54fe}</t>
  </si>
  <si>
    <t>{268257d8-0abe-4c4b-b4cb-f2976b8d08cc}</t>
  </si>
  <si>
    <t>k1</t>
  </si>
  <si>
    <t>Kabelizace 1 - CYKY 2x1,5</t>
  </si>
  <si>
    <t>m</t>
  </si>
  <si>
    <t>k2</t>
  </si>
  <si>
    <t>Kabelizace 2 - CYKY 4x10</t>
  </si>
  <si>
    <t>40</t>
  </si>
  <si>
    <t>KRYCÍ LIST SOUPISU PRACÍ</t>
  </si>
  <si>
    <t>k3</t>
  </si>
  <si>
    <t>Kabelizace 3 - CYKY 4x16</t>
  </si>
  <si>
    <t>65</t>
  </si>
  <si>
    <t>k4</t>
  </si>
  <si>
    <t>Kabelizace 4 - TCEKPFLEY 3p</t>
  </si>
  <si>
    <t>3070</t>
  </si>
  <si>
    <t>k5</t>
  </si>
  <si>
    <t>Kabelizace 5 - TCEKPFLEY 7p</t>
  </si>
  <si>
    <t>2630</t>
  </si>
  <si>
    <t>k6</t>
  </si>
  <si>
    <t>Kabelizace 6 - TCEKPFLEY 12p</t>
  </si>
  <si>
    <t>1365</t>
  </si>
  <si>
    <t>Objekt:</t>
  </si>
  <si>
    <t>k7</t>
  </si>
  <si>
    <t>Kabelizace 7 - TCEKPFLEY 24p</t>
  </si>
  <si>
    <t>PS 01 - Oprava SZZ Božice</t>
  </si>
  <si>
    <t>k8</t>
  </si>
  <si>
    <t>Kabelizace 8 - TCEKPFLEY 48p</t>
  </si>
  <si>
    <t>600</t>
  </si>
  <si>
    <t>Soupis:</t>
  </si>
  <si>
    <t>01 - Technologická část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</si>
  <si>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</si>
  <si>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</si>
  <si>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</si>
  <si>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</si>
  <si>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</si>
  <si>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</si>
  <si>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>02 - Venkovní zabezpečovací zařízení</t>
  </si>
  <si>
    <t xml:space="preserve">    02.1 - Návěstidla</t>
  </si>
  <si>
    <t xml:space="preserve">      02.2 - Součásti návěstidel</t>
  </si>
  <si>
    <t xml:space="preserve">    02.3 - Vzdálenostní upozorňovadla</t>
  </si>
  <si>
    <t xml:space="preserve">    02.4 - Počítač náprav- venkovní část</t>
  </si>
  <si>
    <t>03 - Vnitřní zabezpečovací zařízení</t>
  </si>
  <si>
    <t xml:space="preserve">    03.1 - Indikační deska</t>
  </si>
  <si>
    <t>04 - Demontáže</t>
  </si>
  <si>
    <t>05 - Sdělovací zařízení</t>
  </si>
  <si>
    <t>HSV - HSV</t>
  </si>
  <si>
    <t xml:space="preserve">    5 - Komunikace pozemní</t>
  </si>
  <si>
    <t>06 - Zkoušení, regulace a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</si>
  <si>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</si>
  <si>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</si>
  <si>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</si>
  <si>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</si>
  <si>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</si>
  <si>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</si>
  <si>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</si>
  <si>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</si>
  <si>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</si>
  <si>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</si>
  <si>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</si>
  <si>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</si>
  <si>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</si>
  <si>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</si>
  <si>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</si>
  <si>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</si>
  <si>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</si>
  <si>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</si>
  <si>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ÚOŽI 2023 01</t>
  </si>
  <si>
    <t>8</t>
  </si>
  <si>
    <t>4</t>
  </si>
  <si>
    <t>917819233</t>
  </si>
  <si>
    <t>VV</t>
  </si>
  <si>
    <t>v.č. 803</t>
  </si>
  <si>
    <t>EY 3p [m]</t>
  </si>
  <si>
    <t>850+800+75+35+880+430</t>
  </si>
  <si>
    <t>Součet</t>
  </si>
  <si>
    <t>7590521529</t>
  </si>
  <si>
    <t>Venkovní vedení kabelová - metalické sítě Plněné, párované s ochr. vodičem TCEKPFLEY 7 P 1,0 D</t>
  </si>
  <si>
    <t>491025040</t>
  </si>
  <si>
    <t>EY 7p [m]</t>
  </si>
  <si>
    <t>40+65+110+850+300+120+280+850+15</t>
  </si>
  <si>
    <t>3</t>
  </si>
  <si>
    <t>7590521534</t>
  </si>
  <si>
    <t>Venkovní vedení kabelová - metalické sítě Plněné, párované s ochr. vodičem TCEKPFLEY 12 P 1,0 D</t>
  </si>
  <si>
    <t>-1866366433</t>
  </si>
  <si>
    <t>EY 12p [m]</t>
  </si>
  <si>
    <t>65+1300</t>
  </si>
  <si>
    <t>7590521544</t>
  </si>
  <si>
    <t>Venkovní vedení kabelová - metalické sítě Plněné, párované s ochr. vodičem TCEKPFLEY 24 P 1,0 D</t>
  </si>
  <si>
    <t>-1551829324</t>
  </si>
  <si>
    <t>EY 24p [m]</t>
  </si>
  <si>
    <t>5</t>
  </si>
  <si>
    <t>7590521554</t>
  </si>
  <si>
    <t>Venkovní vedení kabelová - metalické sítě Plněné, párované s ochr. vodičem TCEKPFLEY 48 P 1,0 D</t>
  </si>
  <si>
    <t>350890899</t>
  </si>
  <si>
    <t>EY 48p [m]</t>
  </si>
  <si>
    <t>300+300</t>
  </si>
  <si>
    <t>6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</si>
  <si>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</si>
  <si>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</si>
  <si>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</si>
  <si>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196153082</t>
  </si>
  <si>
    <t>P</t>
  </si>
  <si>
    <t>Poznámka k položce:_x000d_
kabely TCEPKPFEY A KABEL PE-ALT-CLT 1x4x1,53</t>
  </si>
  <si>
    <t>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</si>
  <si>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</si>
  <si>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</si>
  <si>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20512330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</si>
  <si>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</si>
  <si>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</si>
  <si>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124929897</t>
  </si>
  <si>
    <t>9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</si>
  <si>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</si>
  <si>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</si>
  <si>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512</t>
  </si>
  <si>
    <t>-465646197</t>
  </si>
  <si>
    <t>10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</si>
  <si>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</si>
  <si>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</si>
  <si>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</si>
  <si>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332568767</t>
  </si>
  <si>
    <t>3p</t>
  </si>
  <si>
    <t>12</t>
  </si>
  <si>
    <t>11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</si>
  <si>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</si>
  <si>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</si>
  <si>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-166750770</t>
  </si>
  <si>
    <t>7p</t>
  </si>
  <si>
    <t>18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</si>
  <si>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</si>
  <si>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</si>
  <si>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-2006252466</t>
  </si>
  <si>
    <t>12p</t>
  </si>
  <si>
    <t>13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</si>
  <si>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</si>
  <si>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</si>
  <si>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-2081432792</t>
  </si>
  <si>
    <t>24p</t>
  </si>
  <si>
    <t>14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</si>
  <si>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</si>
  <si>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</si>
  <si>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-516327592</t>
  </si>
  <si>
    <t>48p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</si>
  <si>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</si>
  <si>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</si>
  <si>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256</t>
  </si>
  <si>
    <t>64</t>
  </si>
  <si>
    <t>-1316303481</t>
  </si>
  <si>
    <t>16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</si>
  <si>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</si>
  <si>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</si>
  <si>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Sborník UOŽI 01 2023</t>
  </si>
  <si>
    <t>-532809254</t>
  </si>
  <si>
    <t>17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</si>
  <si>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</si>
  <si>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</si>
  <si>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-624307073</t>
  </si>
  <si>
    <t>EY 3p</t>
  </si>
  <si>
    <t>EY 7p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</si>
  <si>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</si>
  <si>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</si>
  <si>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-349851756</t>
  </si>
  <si>
    <t>19</t>
  </si>
  <si>
    <t>7492501690</t>
  </si>
  <si>
    <t>Kabely, vodiče, šňůry Cu - nn Kabel silový 2 a 3-žílový Cu, plastová izolace CYKY 2O1,5 (2Dx1,5)</t>
  </si>
  <si>
    <t>-255761312</t>
  </si>
  <si>
    <t>CYKY-O 2x1,5 [m]</t>
  </si>
  <si>
    <t>20</t>
  </si>
  <si>
    <t>7492501870</t>
  </si>
  <si>
    <t>Kabely, vodiče, šňůry Cu - nn Kabel silový 4 a 5-žílový Cu, plastová izolace CYKY 4J10 (4Bx10)</t>
  </si>
  <si>
    <t>1610880392</t>
  </si>
  <si>
    <t>CYKY-O 4x10 [m]</t>
  </si>
  <si>
    <t>7492501880</t>
  </si>
  <si>
    <t>Kabely, vodiče, šňůry Cu - nn Kabel silový 4 a 5-žílový Cu, plastová izolace CYKY 4J16 (4Bx16)</t>
  </si>
  <si>
    <t>-1882591211</t>
  </si>
  <si>
    <t>CYKY-O 4x16 [m]</t>
  </si>
  <si>
    <t>22</t>
  </si>
  <si>
    <t>7492553010</t>
  </si>
  <si>
    <t>Montáž kabelů 2- a 3-žílových Cu do 16 mm2 - uložení do země, chráničky, na rošty, pod omítku apod.</t>
  </si>
  <si>
    <t>1497552538</t>
  </si>
  <si>
    <t>23</t>
  </si>
  <si>
    <t>7492554010</t>
  </si>
  <si>
    <t>Montáž kabelů 4- a 5-žílových Cu do 16 mm2 - uložení do země, chráničky, na rošty, pod omítku apod.</t>
  </si>
  <si>
    <t>1478007727</t>
  </si>
  <si>
    <t>24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</si>
  <si>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</si>
  <si>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</si>
  <si>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-386960354</t>
  </si>
  <si>
    <t>25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</si>
  <si>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</si>
  <si>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</si>
  <si>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1999876912</t>
  </si>
  <si>
    <t>01.1</t>
  </si>
  <si>
    <t>Kabelové trasy</t>
  </si>
  <si>
    <t>26</t>
  </si>
  <si>
    <t>7593501125</t>
  </si>
  <si>
    <t>Trasy kabelového vedení Chráničky optického kabelu HDPE 6040 průměr 40/33 mm</t>
  </si>
  <si>
    <t>1935549451</t>
  </si>
  <si>
    <t>27</t>
  </si>
  <si>
    <t>7593505202</t>
  </si>
  <si>
    <t>Uložení HDPE trubky pro optický kabel do výkopu bez zřízení lože a bez krytí</t>
  </si>
  <si>
    <t>-1264662652</t>
  </si>
  <si>
    <t>28</t>
  </si>
  <si>
    <t>7598035170</t>
  </si>
  <si>
    <t>Kontrola tlakutěsnosti HDPE trubky v úseku do 2 000 m</t>
  </si>
  <si>
    <t>320744421</t>
  </si>
  <si>
    <t>29</t>
  </si>
  <si>
    <t>7598035190</t>
  </si>
  <si>
    <t>Kontrola průchodnosti trubky pro optický kabel</t>
  </si>
  <si>
    <t>km</t>
  </si>
  <si>
    <t>388003296</t>
  </si>
  <si>
    <t>30</t>
  </si>
  <si>
    <t>7593501143</t>
  </si>
  <si>
    <t>Trasy kabelového vedení Chráničky optického kabelu HDPE Koncová zátka Jackmoon 38-46 mm</t>
  </si>
  <si>
    <t>-985215981</t>
  </si>
  <si>
    <t>31</t>
  </si>
  <si>
    <t>7593505240</t>
  </si>
  <si>
    <t>Montáž koncovky nebo záslepky Plasson na HDPE trubku</t>
  </si>
  <si>
    <t>500563207</t>
  </si>
  <si>
    <t>32</t>
  </si>
  <si>
    <t>7593501195</t>
  </si>
  <si>
    <t>Trasy kabelového vedení Spojky šroubovací pro chráničky optického kabelu HDPE 5050 průměr 40 mm</t>
  </si>
  <si>
    <t>-1446968809</t>
  </si>
  <si>
    <t>33</t>
  </si>
  <si>
    <t>7593505220</t>
  </si>
  <si>
    <t>Montáž spojky Plasson na HDPE trubce rovné nebo redukční</t>
  </si>
  <si>
    <t>869860675</t>
  </si>
  <si>
    <t>34</t>
  </si>
  <si>
    <t>7491510080</t>
  </si>
  <si>
    <t>Protipožární a kabelové ucpávky Protipožární ucpávky a tmely prostupu kabelového pr.do 200 mm, do EI 90 min.</t>
  </si>
  <si>
    <t>-1758407862</t>
  </si>
  <si>
    <t>35</t>
  </si>
  <si>
    <t>7593500600</t>
  </si>
  <si>
    <t>Trasy kabelového vedení Kabelové krycí desky a pásy Fólie výstražná modrá š. 34cm (HM0673909991034)</t>
  </si>
  <si>
    <t>-252208478</t>
  </si>
  <si>
    <t>v.č. 101, 102, 103</t>
  </si>
  <si>
    <t>fólie - odměřeno elektronicky [m]</t>
  </si>
  <si>
    <t>3040</t>
  </si>
  <si>
    <t>36</t>
  </si>
  <si>
    <t>7593505134</t>
  </si>
  <si>
    <t>Zakrytí kabelu resp. trubek výstražnou fólií (bez fólie)</t>
  </si>
  <si>
    <t>-82276960</t>
  </si>
  <si>
    <t>37</t>
  </si>
  <si>
    <t>7593500920</t>
  </si>
  <si>
    <t>Trasy kabelového vedení Ohebná dvouplášťová korugovaná chránička 90/76 smotek</t>
  </si>
  <si>
    <t>1593983464</t>
  </si>
  <si>
    <t>Chránička DN 90 [m]</t>
  </si>
  <si>
    <t>15+30+5</t>
  </si>
  <si>
    <t>38</t>
  </si>
  <si>
    <t>7593500965</t>
  </si>
  <si>
    <t>Trasy kabelového vedení Ohebná dvouplášťová korugovaná chránička 160/138smotek</t>
  </si>
  <si>
    <t>360709033</t>
  </si>
  <si>
    <t>Chránička DN 160 [m]</t>
  </si>
  <si>
    <t>2*40+2*35+15+3*30+2*15</t>
  </si>
  <si>
    <t>Vstup do DK - celkem</t>
  </si>
  <si>
    <t>75</t>
  </si>
  <si>
    <t>Sdělovací zařízení</t>
  </si>
  <si>
    <t>39</t>
  </si>
  <si>
    <t>7593500090</t>
  </si>
  <si>
    <t>Trasy kabelového vedení Kabelové žlaby (100x100) spodní + vrchní díl plast</t>
  </si>
  <si>
    <t>309076117</t>
  </si>
  <si>
    <t>Plastový žlab 100x100 - odměřeno elektronicky [m]</t>
  </si>
  <si>
    <t>250</t>
  </si>
  <si>
    <t>7593500095</t>
  </si>
  <si>
    <t>Trasy kabelového vedení Kabelové žlaby (100x100) spojka plast</t>
  </si>
  <si>
    <t>-1516113013</t>
  </si>
  <si>
    <t>41</t>
  </si>
  <si>
    <t>7593500130</t>
  </si>
  <si>
    <t>Trasy kabelového vedení Kabelové žlaby (130x140) spodní + vrchní díl plast</t>
  </si>
  <si>
    <t>1624927515</t>
  </si>
  <si>
    <t>Plastový žlab 130x140 - odměřeno elektronicky [m]</t>
  </si>
  <si>
    <t>320</t>
  </si>
  <si>
    <t>42</t>
  </si>
  <si>
    <t>7593500135</t>
  </si>
  <si>
    <t>Trasy kabelového vedení Kabelové žlaby (130x140) spojka plast</t>
  </si>
  <si>
    <t>1765101940</t>
  </si>
  <si>
    <t>43</t>
  </si>
  <si>
    <t>7593500150</t>
  </si>
  <si>
    <t>Trasy kabelového vedení Kabelové žlaby (200x126) spodní + vrchní díl plast</t>
  </si>
  <si>
    <t>1900043937</t>
  </si>
  <si>
    <t>Plastový žlab 200x120 - odměřeno elektronicky [m]</t>
  </si>
  <si>
    <t>720</t>
  </si>
  <si>
    <t>Plastový žlab pro sdělovací zařízení</t>
  </si>
  <si>
    <t>50</t>
  </si>
  <si>
    <t>44</t>
  </si>
  <si>
    <t>7593500155</t>
  </si>
  <si>
    <t>Trasy kabelového vedení Kabelové žlaby (200x126) spojka plast</t>
  </si>
  <si>
    <t>788606032</t>
  </si>
  <si>
    <t>45</t>
  </si>
  <si>
    <t>7593501820</t>
  </si>
  <si>
    <t>Trasy kabelového vedení Lokátory a markery Ball Marker 1408-XR, fialový zabezpečováci</t>
  </si>
  <si>
    <t>Sborník UOŽI 01 2022</t>
  </si>
  <si>
    <t>2015600715</t>
  </si>
  <si>
    <t>46</t>
  </si>
  <si>
    <t>7593505270</t>
  </si>
  <si>
    <t>Montáž kabelového označníku Ball Marker - upevnění kabelového označníku na plášť kabelu upevňovacími prvky</t>
  </si>
  <si>
    <t>-223941384</t>
  </si>
  <si>
    <t xml:space="preserve">Protlaky </t>
  </si>
  <si>
    <t>47</t>
  </si>
  <si>
    <t>7492400460</t>
  </si>
  <si>
    <t>Kabely, vodiče - vn Kabely nad 22kV Označovací štítek na kabel (100 ks)</t>
  </si>
  <si>
    <t>sada</t>
  </si>
  <si>
    <t>-33856768</t>
  </si>
  <si>
    <t>48</t>
  </si>
  <si>
    <t>7492756020</t>
  </si>
  <si>
    <t>Pomocné práce pro montáž kabelů montáž označovacího štítku na kabel</t>
  </si>
  <si>
    <t>243712002</t>
  </si>
  <si>
    <t>49</t>
  </si>
  <si>
    <t>7491400270</t>
  </si>
  <si>
    <t>Kabelové rošty a žlaby Elektroinstalační lišty a kabelové žlaby Lišta LH 60x40 vkládací bílá 3m</t>
  </si>
  <si>
    <t>ÚOŽI 2022 01</t>
  </si>
  <si>
    <t>892717932</t>
  </si>
  <si>
    <t>7491400540</t>
  </si>
  <si>
    <t>Kabelové rošty a žlaby Elektroinstalační lišty a kabelové žlaby Kryt LH 60x40 spojovací bílý</t>
  </si>
  <si>
    <t>-1322062302</t>
  </si>
  <si>
    <t>51</t>
  </si>
  <si>
    <t>7491251015</t>
  </si>
  <si>
    <t>Montáž lišt elektroinstalačních, kabelových žlabů z PVC-U jednokomorových zaklapávacích rozměru 50/50 - 50/100 mm - na konstrukci, omítku apod. včetně spojek, ohybů, rohů, bez krabic</t>
  </si>
  <si>
    <t>2129832725</t>
  </si>
  <si>
    <t>Venkovní zabezpečovací zařízení</t>
  </si>
  <si>
    <t>02.1</t>
  </si>
  <si>
    <t>Návěstidla</t>
  </si>
  <si>
    <t>52</t>
  </si>
  <si>
    <t>7590725140</t>
  </si>
  <si>
    <t>Situování stožáru návěstidla nebo výstražníku přejezdového zařízení</t>
  </si>
  <si>
    <t>-104908333</t>
  </si>
  <si>
    <t>53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</si>
  <si>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</si>
  <si>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</si>
  <si>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-1342001672</t>
  </si>
  <si>
    <t>54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</si>
  <si>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</si>
  <si>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</si>
  <si>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626170521</t>
  </si>
  <si>
    <t>55</t>
  </si>
  <si>
    <t>7590920340</t>
  </si>
  <si>
    <t>Součásti výkolejek Těleso návěst.k výkolejkám (CV032089001)</t>
  </si>
  <si>
    <t>1091393242</t>
  </si>
  <si>
    <t>02.2</t>
  </si>
  <si>
    <t>Součásti návěstidel</t>
  </si>
  <si>
    <t>56</t>
  </si>
  <si>
    <t>7592705012</t>
  </si>
  <si>
    <t>Montáž upozorňovadla předvěstního na světelné návěstidlo AŽD</t>
  </si>
  <si>
    <t>903271935</t>
  </si>
  <si>
    <t>Montáž návěsti na světelné návěstidlo - "skupinové návěstidlo"</t>
  </si>
  <si>
    <t>Montáž návěsti na světelné návěstidlo - "stanoviště předvěsti"</t>
  </si>
  <si>
    <t>57</t>
  </si>
  <si>
    <t>7590725070</t>
  </si>
  <si>
    <t>Zatmelení skříně návěstního transformátoru</t>
  </si>
  <si>
    <t>1242575995</t>
  </si>
  <si>
    <t>58</t>
  </si>
  <si>
    <t>7590725046</t>
  </si>
  <si>
    <t>Montáž doplňujících součástí ke světelnému návěstidlu označovacího štítku</t>
  </si>
  <si>
    <t>1899480235</t>
  </si>
  <si>
    <t>59</t>
  </si>
  <si>
    <t>7590725040</t>
  </si>
  <si>
    <t>Montáž doplňujících součástí ke světelnému návěstidlu označovacího pásu velkého</t>
  </si>
  <si>
    <t>424909719</t>
  </si>
  <si>
    <t>02.3</t>
  </si>
  <si>
    <t>Vzdálenostní upozorňovadla</t>
  </si>
  <si>
    <t>60</t>
  </si>
  <si>
    <t>7592705014</t>
  </si>
  <si>
    <t>Montáž upozorňovadla vysokého na sloupek</t>
  </si>
  <si>
    <t>-1835577487</t>
  </si>
  <si>
    <t>61</t>
  </si>
  <si>
    <t>7592701460</t>
  </si>
  <si>
    <t>Upozorňovadla, značky Návěsti označující místo na trati Označník 'Posun zakázán' (HM0404129990690)</t>
  </si>
  <si>
    <t>-202736493</t>
  </si>
  <si>
    <t>62</t>
  </si>
  <si>
    <t>5912035020</t>
  </si>
  <si>
    <t>Montáž návěstidla označníku. Poznámka: 1. V cenách jsou započteny náklady na montáž a upevnění návěstidla. 2. V cenách nejsou obsaženy náklady na dodávku materiálu.</t>
  </si>
  <si>
    <t>-1263138104</t>
  </si>
  <si>
    <t>02.4</t>
  </si>
  <si>
    <t>Počítač náprav- venkovní část</t>
  </si>
  <si>
    <t>63</t>
  </si>
  <si>
    <t>7592005050</t>
  </si>
  <si>
    <t>Montáž počítacího bodu (senzoru) RSR 180 - uložení a připevnění na určené místo, seřízení polohy, přezkoušení</t>
  </si>
  <si>
    <t>-109176698</t>
  </si>
  <si>
    <t>7592010102</t>
  </si>
  <si>
    <t>Kolové senzory a snímače počítačů náprav Snímač průjezdu kola RSR 180 (5 m kabel)</t>
  </si>
  <si>
    <t>128</t>
  </si>
  <si>
    <t>140009204</t>
  </si>
  <si>
    <t>7594305015</t>
  </si>
  <si>
    <t>Montáž součástí počítače náprav neoprénové ochranné hadice se soupravou pro upevnění k pražci</t>
  </si>
  <si>
    <t>15593249</t>
  </si>
  <si>
    <t>66</t>
  </si>
  <si>
    <t>7592010142</t>
  </si>
  <si>
    <t>Kolové senzory a snímače počítačů náprav Neoprénová ochr. hadice 4,8 m</t>
  </si>
  <si>
    <t>1386365813</t>
  </si>
  <si>
    <t>67</t>
  </si>
  <si>
    <t>7592010152</t>
  </si>
  <si>
    <t>Kolové senzory a snímače počítačů náprav Montážní sada neoprénové ochr.hadice</t>
  </si>
  <si>
    <t>-1950918229</t>
  </si>
  <si>
    <t>68</t>
  </si>
  <si>
    <t>7594305040</t>
  </si>
  <si>
    <t>Montáž součástí počítače náprav upevňovací kolejnicové čelisti SK 140</t>
  </si>
  <si>
    <t>-290015770</t>
  </si>
  <si>
    <t>69</t>
  </si>
  <si>
    <t>7592010168</t>
  </si>
  <si>
    <t>Kolové senzory a snímače počítačů náprav Upevňovací souprava SK150</t>
  </si>
  <si>
    <t>-85296533</t>
  </si>
  <si>
    <t>70</t>
  </si>
  <si>
    <t>7594305035</t>
  </si>
  <si>
    <t>Montáž součástí počítače náprav kabelového závěru KSL-FP pro RSR</t>
  </si>
  <si>
    <t>311333065</t>
  </si>
  <si>
    <t>71</t>
  </si>
  <si>
    <t>7592010202</t>
  </si>
  <si>
    <t>Kolové senzory a snímače počítačů náprav Kabelový závěr KSL-FP pro RSR (s EPO)</t>
  </si>
  <si>
    <t>-2071876647</t>
  </si>
  <si>
    <t>72</t>
  </si>
  <si>
    <t>7592010206</t>
  </si>
  <si>
    <t>Kolové senzory a snímače počítačů náprav Uzemňovací souprava pro KSL-FP</t>
  </si>
  <si>
    <t>429741807</t>
  </si>
  <si>
    <t>73</t>
  </si>
  <si>
    <t>7592010270</t>
  </si>
  <si>
    <t>Kolové senzory a snímače počítačů náprav Zkušební přípravek PB200</t>
  </si>
  <si>
    <t>-509852058</t>
  </si>
  <si>
    <t>74</t>
  </si>
  <si>
    <t>7590155040</t>
  </si>
  <si>
    <t>Montáž pasivní ochrany pro omezení atmosférických vlivů u neelektrizovaných tratí jednoduché včetně uzemnění</t>
  </si>
  <si>
    <t>1347656766</t>
  </si>
  <si>
    <t>7590155044</t>
  </si>
  <si>
    <t>Montáž pasivní ochrany pro omezení atmosférických vlivů u neelektrizovaných tratí jednoduché bez uzemnění</t>
  </si>
  <si>
    <t>-1582633700</t>
  </si>
  <si>
    <t>76</t>
  </si>
  <si>
    <t>7590150030</t>
  </si>
  <si>
    <t>Uzemnění, ukolejnění Tyč zemnící se svorkou l=1,5m (HM0354405211015)</t>
  </si>
  <si>
    <t>-2134540255</t>
  </si>
  <si>
    <t>77</t>
  </si>
  <si>
    <t>7594110200</t>
  </si>
  <si>
    <t>Lanové propojení s kolíkovým ukončením LAI 1xFe9/190 norma 703029132 (HM0404223990154AV.00190)</t>
  </si>
  <si>
    <t>-1834052677</t>
  </si>
  <si>
    <t>03</t>
  </si>
  <si>
    <t>Vnitřní zabezpečovací zařízení</t>
  </si>
  <si>
    <t>78</t>
  </si>
  <si>
    <t>7491401300</t>
  </si>
  <si>
    <t>Kabelové rošty a žlaby Kabelové rošty pozinkované CF105/200 EZ</t>
  </si>
  <si>
    <t>-630665166</t>
  </si>
  <si>
    <t>79</t>
  </si>
  <si>
    <t>7491300760</t>
  </si>
  <si>
    <t>Ocelové konstrukce Kabelové stojiny a výložníky pozinkované Konzola CSN 200</t>
  </si>
  <si>
    <t>39498879</t>
  </si>
  <si>
    <t>80</t>
  </si>
  <si>
    <t>7491454014</t>
  </si>
  <si>
    <t>Montáž drátěných kabelových roštů výšky 60 mm, šířky 220 mm - včetně rozměření, usazení, vyvážení, upevnění, sváření, elektrického pospojování</t>
  </si>
  <si>
    <t>557354737</t>
  </si>
  <si>
    <t>Montáž roštu šířky 20cm v budově[m]</t>
  </si>
  <si>
    <t>81</t>
  </si>
  <si>
    <t>7593500900</t>
  </si>
  <si>
    <t>Trasy kabelového vedení Ohebná dvouplášťová korugovaná chránička 75/63 smotek</t>
  </si>
  <si>
    <t>114431565</t>
  </si>
  <si>
    <t>82</t>
  </si>
  <si>
    <t>7590615030</t>
  </si>
  <si>
    <t>Montáž kolejové desky na stojan na podlahu - připevnění kolejové desky na stojan nebo konzolu, usazení kolejové desky se stojanem, zatažení kabelů bez jejich zapojení, ochranné pospojování, kontrola zapojení</t>
  </si>
  <si>
    <t>1150702567</t>
  </si>
  <si>
    <t>Montáž indikační desky + přemístění indikační desky</t>
  </si>
  <si>
    <t>1+1</t>
  </si>
  <si>
    <t>83</t>
  </si>
  <si>
    <t>7590617030</t>
  </si>
  <si>
    <t>Demontáž desky kolejové - včetně odpojení kabelů</t>
  </si>
  <si>
    <t>114400111</t>
  </si>
  <si>
    <t xml:space="preserve">Demontáž indikační desky pro přemístění </t>
  </si>
  <si>
    <t>84</t>
  </si>
  <si>
    <t>7590417182</t>
  </si>
  <si>
    <t>Demontáž světelného opakovače dvousvětlového</t>
  </si>
  <si>
    <t>1141762654</t>
  </si>
  <si>
    <t>85</t>
  </si>
  <si>
    <t>7591307130</t>
  </si>
  <si>
    <t>Demontáž zámku elektromagnetického vnitřního</t>
  </si>
  <si>
    <t>-816807105</t>
  </si>
  <si>
    <t>86</t>
  </si>
  <si>
    <t>7591305130</t>
  </si>
  <si>
    <t>Montáž zámku elektromagnetického vnitřního stejnosměrného nebo 1 fázového - osazení hmoždinek nebo úprava řídicího pultu, montáž a natypování zámku, oštítkování klíčů, montáž a zapojení napájecí soupravy, zapojení zámku, eventuálně propojení s napájecí soupravou, nátěr, přezkoušení funkce</t>
  </si>
  <si>
    <t>1909381094</t>
  </si>
  <si>
    <t>87</t>
  </si>
  <si>
    <t>7590525125</t>
  </si>
  <si>
    <t>Montáž kabelu metalického zatažení do chráničky do 2 kg/m</t>
  </si>
  <si>
    <t>-1721746968</t>
  </si>
  <si>
    <t>Zatažení kabelizace skrz připravené otvory při přemísťování technologie [m]</t>
  </si>
  <si>
    <t>03.1</t>
  </si>
  <si>
    <t>Indikační deska</t>
  </si>
  <si>
    <t>88</t>
  </si>
  <si>
    <t>7590610020</t>
  </si>
  <si>
    <t>Indikační a kolejové desky a ovládací pulty Buňka světelná jednožárovková (CV720409002)</t>
  </si>
  <si>
    <t>1870901382</t>
  </si>
  <si>
    <t>89</t>
  </si>
  <si>
    <t>7590610150</t>
  </si>
  <si>
    <t>Indikační a kolejové desky a ovládací pulty Řadič třípolohový 2x45 stupňů (CV720689001)</t>
  </si>
  <si>
    <t>548136121</t>
  </si>
  <si>
    <t>90</t>
  </si>
  <si>
    <t>7590610180</t>
  </si>
  <si>
    <t>Indikační a kolejové desky a ovládací pulty Tlačítko dvoupolohové vratné (CV720769001)</t>
  </si>
  <si>
    <t>-287486435</t>
  </si>
  <si>
    <t>91</t>
  </si>
  <si>
    <t>7590610210</t>
  </si>
  <si>
    <t>Indikační a kolejové desky a ovládací pulty Tlačítko dvoupolohové nevratné (CV720779001)</t>
  </si>
  <si>
    <t>-1992791200</t>
  </si>
  <si>
    <t>92</t>
  </si>
  <si>
    <t>7590610230</t>
  </si>
  <si>
    <t>Indikační a kolejové desky a ovládací pulty Tlačítko třípolohové vratné (CV720789001)</t>
  </si>
  <si>
    <t>69950781</t>
  </si>
  <si>
    <t>93</t>
  </si>
  <si>
    <t>7590610170</t>
  </si>
  <si>
    <t>Indikační a kolejové desky a ovládací pulty Uzávěr (CV720765004)</t>
  </si>
  <si>
    <t>524162924</t>
  </si>
  <si>
    <t>94</t>
  </si>
  <si>
    <t>7590610260</t>
  </si>
  <si>
    <t>Indikační a kolejové desky a ovládací pulty Tlačítko třípolohové vratné prosvětlovací (CV720799001)</t>
  </si>
  <si>
    <t>1562010261</t>
  </si>
  <si>
    <t>95</t>
  </si>
  <si>
    <t>7590610450</t>
  </si>
  <si>
    <t>Indikační a kolejové desky a ovládací pulty Počítadlo do kolejové desky 24V</t>
  </si>
  <si>
    <t>978448470</t>
  </si>
  <si>
    <t>96</t>
  </si>
  <si>
    <t>7590610370</t>
  </si>
  <si>
    <t>Indikační a kolejové desky a ovládací pulty Stínítko rudé (HM0321720400010)</t>
  </si>
  <si>
    <t>-1297052654</t>
  </si>
  <si>
    <t>97</t>
  </si>
  <si>
    <t>7590610380</t>
  </si>
  <si>
    <t>Indikační a kolejové desky a ovládací pulty Stínítko zelené (HM0321720400011)</t>
  </si>
  <si>
    <t>1647307824</t>
  </si>
  <si>
    <t>98</t>
  </si>
  <si>
    <t>7590610390</t>
  </si>
  <si>
    <t>Indikační a kolejové desky a ovládací pulty Stínítko modré (HM0321720400012)</t>
  </si>
  <si>
    <t>156993032</t>
  </si>
  <si>
    <t>99</t>
  </si>
  <si>
    <t>7590610400</t>
  </si>
  <si>
    <t>Indikační a kolejové desky a ovládací pulty Stínítko čiré (HM0321720400013)</t>
  </si>
  <si>
    <t>-233781957</t>
  </si>
  <si>
    <t>100</t>
  </si>
  <si>
    <t>7590610410</t>
  </si>
  <si>
    <t>Indikační a kolejové desky a ovládací pulty Stínítko žluté (HM0321720400014)</t>
  </si>
  <si>
    <t>1570566909</t>
  </si>
  <si>
    <t>101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</si>
  <si>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</si>
  <si>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</si>
  <si>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862324691</t>
  </si>
  <si>
    <t>Světelná buňka</t>
  </si>
  <si>
    <t>Tlačítka</t>
  </si>
  <si>
    <t>5+10+2</t>
  </si>
  <si>
    <t>Počítadlo</t>
  </si>
  <si>
    <t>102</t>
  </si>
  <si>
    <t>7590615050</t>
  </si>
  <si>
    <t>Montáž řadiče, traťového klíče nebo počítače hovoru do kolejové desky nebo pultu za provozu - rozměření a vyznačení místa montáže, vyvrtání a začištění otvoru, montáž prvku, zapojení a vyzkoušení včetně vyvázání vodičů do formy</t>
  </si>
  <si>
    <t>-936141931</t>
  </si>
  <si>
    <t>Řadič</t>
  </si>
  <si>
    <t>103</t>
  </si>
  <si>
    <t>7593310490</t>
  </si>
  <si>
    <t>Konstrukční díly Skříň plechová pro ZR47 horní (HM0383889990237)</t>
  </si>
  <si>
    <t>-903348401</t>
  </si>
  <si>
    <t>Poznámka k položce:_x000d_
Indikační deska v DK - bez výstroje</t>
  </si>
  <si>
    <t>04</t>
  </si>
  <si>
    <t>Demontáže</t>
  </si>
  <si>
    <t>104</t>
  </si>
  <si>
    <t>7593317090</t>
  </si>
  <si>
    <t>Demontáž bateriové skříně do reléového objektu 2,5/3,6</t>
  </si>
  <si>
    <t>-1469337632</t>
  </si>
  <si>
    <t>105</t>
  </si>
  <si>
    <t>7590427040</t>
  </si>
  <si>
    <t>Demontáž kozlíku venkovního se stavěcími pákami - včetně drátovodu, kladek, stavěcích pák. Bez odstranění základové desky</t>
  </si>
  <si>
    <t>-2023890042</t>
  </si>
  <si>
    <t>Poznámka k položce:_x000d_
Demontáž stavěcího pákového přístroje umístěného v budově</t>
  </si>
  <si>
    <t>106</t>
  </si>
  <si>
    <t>7590807020</t>
  </si>
  <si>
    <t>Demontáž návěstidla předvěsti, uzávěry koleje, seřaďovacího návěstidla - odpojení drátovodu, demontáž svítilnového výtahu, oddělení a snesení horního dílu návěstidla, odstranění spodního dílu návěstidla. Bez zemních prací</t>
  </si>
  <si>
    <t>1430348939</t>
  </si>
  <si>
    <t>107</t>
  </si>
  <si>
    <t>7590807010</t>
  </si>
  <si>
    <t>Demontáž návěstidla jednoramenného - odpojení drátovodu, demontáž svítilnového výtahu, oddělení a snesení horního dílu návěstidla, odstranění spodního dílu návěstidla. Bez zemních prací</t>
  </si>
  <si>
    <t>-540163927</t>
  </si>
  <si>
    <t>108</t>
  </si>
  <si>
    <t>7596817035</t>
  </si>
  <si>
    <t>Demontáž zapojovače elektronického MIKRO, Modis, MTZ 7 a 10, SMZ, HMT 12</t>
  </si>
  <si>
    <t>517663200</t>
  </si>
  <si>
    <t>109</t>
  </si>
  <si>
    <t>7593407032</t>
  </si>
  <si>
    <t>Demontáž nosiče kladek z pod stavědla do 6 m</t>
  </si>
  <si>
    <t>783558256</t>
  </si>
  <si>
    <t>110</t>
  </si>
  <si>
    <t>7593407150</t>
  </si>
  <si>
    <t>Demontáž napínacího šroubu délky 260 - 500 mm</t>
  </si>
  <si>
    <t>-140651510</t>
  </si>
  <si>
    <t>111</t>
  </si>
  <si>
    <t>7593407100</t>
  </si>
  <si>
    <t>Demontáž kladky výstupní pod stavědlem jednodílné</t>
  </si>
  <si>
    <t>314337831</t>
  </si>
  <si>
    <t>112</t>
  </si>
  <si>
    <t>7593407140</t>
  </si>
  <si>
    <t>Demontáž drátovodu dvojitého ze sloupků</t>
  </si>
  <si>
    <t>1237031324</t>
  </si>
  <si>
    <t>113</t>
  </si>
  <si>
    <t>7593407010</t>
  </si>
  <si>
    <t>Demontáž sloupku pro drátovodné kladky</t>
  </si>
  <si>
    <t>-1044649406</t>
  </si>
  <si>
    <t>114</t>
  </si>
  <si>
    <t>7593407020</t>
  </si>
  <si>
    <t>Demontáž stojánku pro drátovodné kladky</t>
  </si>
  <si>
    <t>129364583</t>
  </si>
  <si>
    <t>115</t>
  </si>
  <si>
    <t>7593407050</t>
  </si>
  <si>
    <t>Demontáž kladky jednoduché ze sloupku</t>
  </si>
  <si>
    <t>1054517665</t>
  </si>
  <si>
    <t>116</t>
  </si>
  <si>
    <t>7593407060</t>
  </si>
  <si>
    <t>Demontáž kladky dvojité ze sloupku</t>
  </si>
  <si>
    <t>1271469374</t>
  </si>
  <si>
    <t>117</t>
  </si>
  <si>
    <t>7593407072</t>
  </si>
  <si>
    <t>Demontáž kladky ze žlabu obsazeného</t>
  </si>
  <si>
    <t>2143465101</t>
  </si>
  <si>
    <t>118</t>
  </si>
  <si>
    <t>7593407130</t>
  </si>
  <si>
    <t>Demontáž drátovodu dvojitého ze žlabu</t>
  </si>
  <si>
    <t>-1098920049</t>
  </si>
  <si>
    <t>119</t>
  </si>
  <si>
    <t>7593407280</t>
  </si>
  <si>
    <t>Demontáž žlabu betonového plnostěnného 20 x 20 - T 2 N</t>
  </si>
  <si>
    <t>-1544875056</t>
  </si>
  <si>
    <t>Poznámka k položce:_x000d_
Demontáž drátovodných žlabů, demontáž deklů k výzisku</t>
  </si>
  <si>
    <t>120</t>
  </si>
  <si>
    <t>7590527120</t>
  </si>
  <si>
    <t>Demontáž ukončení vodiče v závěru nebo rozvaděči se zářezovými svorkovnicemi</t>
  </si>
  <si>
    <t>1608175595</t>
  </si>
  <si>
    <t xml:space="preserve">Vodiče v závěru [počet žil] </t>
  </si>
  <si>
    <t>121</t>
  </si>
  <si>
    <t>7590617020</t>
  </si>
  <si>
    <t>Demontáž skříňky s pomocnými tlačítky - včetně odpojení kabelů</t>
  </si>
  <si>
    <t>1507970966</t>
  </si>
  <si>
    <t>Poznámka k položce:_x000d_
Změna položky: Demontáž indikační skříňky přejezdu - včetně odpojení kabelů</t>
  </si>
  <si>
    <t>122</t>
  </si>
  <si>
    <t>7596337010</t>
  </si>
  <si>
    <t>Demontáž skříně závěrů na rozhlasový stožár</t>
  </si>
  <si>
    <t>-1347366740</t>
  </si>
  <si>
    <t>Poznámka k položce:_x000d_
Změna položky: Demontáž skříně kabelového závěru ve zdi</t>
  </si>
  <si>
    <t>05</t>
  </si>
  <si>
    <t>123</t>
  </si>
  <si>
    <t>7593311040</t>
  </si>
  <si>
    <t>Konstrukční díly Svorkovnice WAGO 10-ti dílná (CV721225081)</t>
  </si>
  <si>
    <t>-1607133621</t>
  </si>
  <si>
    <t>124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</si>
  <si>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</si>
  <si>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</si>
  <si>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-1310022032</t>
  </si>
  <si>
    <t>125</t>
  </si>
  <si>
    <t>7491100020</t>
  </si>
  <si>
    <t>Trubková vedení Ohebné elektroinstalační trubky 1416/1 pr.16 320N MONOFLEX</t>
  </si>
  <si>
    <t>-420366428</t>
  </si>
  <si>
    <t>126</t>
  </si>
  <si>
    <t>7590525147</t>
  </si>
  <si>
    <t>Uložení do žlabu/trubky/lišty kabelu SYKFY 10x2x0,5</t>
  </si>
  <si>
    <t>-802551656</t>
  </si>
  <si>
    <t>127</t>
  </si>
  <si>
    <t>7491400260</t>
  </si>
  <si>
    <t>Kabelové rošty a žlaby Elektroinstalační lišty a kabelové žlaby Lišta LHD 40x20 vkládací bílá 2m</t>
  </si>
  <si>
    <t>-427372823</t>
  </si>
  <si>
    <t>7590525245</t>
  </si>
  <si>
    <t>Zatažení kabelu do objektu do 9 kg/m - vyčistění přístupu do objektu, odvinutí a zatažení kabelu</t>
  </si>
  <si>
    <t>-666531045</t>
  </si>
  <si>
    <t>129</t>
  </si>
  <si>
    <t>7590550194</t>
  </si>
  <si>
    <t>Forma kabelová, drátová a doplňky vnitřní instalace LSA lišty LSA-PLUS lišta rozpojovací 2/10</t>
  </si>
  <si>
    <t>1320520413</t>
  </si>
  <si>
    <t>130</t>
  </si>
  <si>
    <t>7590550209</t>
  </si>
  <si>
    <t>Forma kabelová, drátová a doplňky vnitřní instalace LSA lišty Magazín přepěťové ochrany pro LSA-PLUS 2/10</t>
  </si>
  <si>
    <t>-153150494</t>
  </si>
  <si>
    <t>131</t>
  </si>
  <si>
    <t>7590550219</t>
  </si>
  <si>
    <t>Forma kabelová, drátová a doplňky vnitřní instalace LSA lišty Přepěťové ochrany 8x6, MK, 230V 20kA/20A</t>
  </si>
  <si>
    <t>-1043336389</t>
  </si>
  <si>
    <t>132</t>
  </si>
  <si>
    <t>7590525670</t>
  </si>
  <si>
    <t>Montáž ukončení celoplastového kabelu v závěru nebo rozvaděči se zářezovými svorkovnicemi zářezová technologie LSA do 10 čtyřek</t>
  </si>
  <si>
    <t>-518631144</t>
  </si>
  <si>
    <t>133</t>
  </si>
  <si>
    <t>7593321521</t>
  </si>
  <si>
    <t>Prvky Translátor 600:600 (4kV)</t>
  </si>
  <si>
    <t>-377052903</t>
  </si>
  <si>
    <t>134</t>
  </si>
  <si>
    <t>7593315320</t>
  </si>
  <si>
    <t>Montáž translátoru</t>
  </si>
  <si>
    <t>-335329487</t>
  </si>
  <si>
    <t>135</t>
  </si>
  <si>
    <t>7590525725</t>
  </si>
  <si>
    <t>Montáž svorkovnice LSA-PLUS</t>
  </si>
  <si>
    <t>-1025716789</t>
  </si>
  <si>
    <t>136</t>
  </si>
  <si>
    <t>7590550204</t>
  </si>
  <si>
    <t>Forma kabelová, drátová a doplňky vnitřní instalace LSA lišty Štítek sklopný pro LSA-PLUS 10 párů</t>
  </si>
  <si>
    <t>-1648143964</t>
  </si>
  <si>
    <t>137</t>
  </si>
  <si>
    <t>7590525790</t>
  </si>
  <si>
    <t>Montáž sady svorkovnic WAGO na DIN lištu</t>
  </si>
  <si>
    <t>857148739</t>
  </si>
  <si>
    <t>138</t>
  </si>
  <si>
    <t>7590550199</t>
  </si>
  <si>
    <t>Forma kabelová, drátová a doplňky vnitřní instalace LSA lišty Zemnící lišta pro moduly 2/10</t>
  </si>
  <si>
    <t>1965892714</t>
  </si>
  <si>
    <t>139</t>
  </si>
  <si>
    <t>7590520229</t>
  </si>
  <si>
    <t>Venkovní vedení kabelová - metalické sítě Neplněné 4x0,8 TCEKFLE 15 x 4 x 0,8</t>
  </si>
  <si>
    <t>-854227853</t>
  </si>
  <si>
    <t>140</t>
  </si>
  <si>
    <t>7593505250</t>
  </si>
  <si>
    <t>Montáž plastové komory na spojkování optického kabelu</t>
  </si>
  <si>
    <t>2081803596</t>
  </si>
  <si>
    <t>141</t>
  </si>
  <si>
    <t>7590130220</t>
  </si>
  <si>
    <t>Rozdělovače, rozváděče MIS 2</t>
  </si>
  <si>
    <t>733044835</t>
  </si>
  <si>
    <t>142</t>
  </si>
  <si>
    <t>7593501480</t>
  </si>
  <si>
    <t>Trasy kabelového vedení Kabelové komory ROMOLD KS 80.63/44</t>
  </si>
  <si>
    <t>-1763919883</t>
  </si>
  <si>
    <t>143</t>
  </si>
  <si>
    <t>7593501520</t>
  </si>
  <si>
    <t>Trasy kabelového vedení Kabelové komory ROMOLD Víko plastové prům. 63 pochozí vodotěsné</t>
  </si>
  <si>
    <t>-214162593</t>
  </si>
  <si>
    <t>144</t>
  </si>
  <si>
    <t>7590130242</t>
  </si>
  <si>
    <t>Rozdělovače, rozváděče SIS 2 sloupkový rozvaděč</t>
  </si>
  <si>
    <t>-445679203</t>
  </si>
  <si>
    <t>HSV</t>
  </si>
  <si>
    <t>Komunikace pozemní</t>
  </si>
  <si>
    <t>145</t>
  </si>
  <si>
    <t>5912065115</t>
  </si>
  <si>
    <t>Montáž zajišťovací značky ocelové sloupkové betonovaná na místě. Poznámka: 1. V cenách jsou započteny náklady na montáž součástí značky včetně zemních prací a úpravy terénu. 2. V cenách nejsou obsaženy náklady na dodávku materiálu.</t>
  </si>
  <si>
    <t>261421964</t>
  </si>
  <si>
    <t>Poznámka k položce:_x000d_
Montáž SIS</t>
  </si>
  <si>
    <t>146</t>
  </si>
  <si>
    <t>5907015386</t>
  </si>
  <si>
    <t>Ojedinělá výměna kolejnic současně s výměnou kompletů a pryžové podložky,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</si>
  <si>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553263955</t>
  </si>
  <si>
    <t>Poznámka k položce:_x000d_
vevaření nových kolejnicových pásů(vložek) za IS</t>
  </si>
  <si>
    <t>4*6"m</t>
  </si>
  <si>
    <t>147</t>
  </si>
  <si>
    <t>5957110020</t>
  </si>
  <si>
    <t>Kolejnice tv. R 65, třídy R260</t>
  </si>
  <si>
    <t>-1840937629</t>
  </si>
  <si>
    <t>148</t>
  </si>
  <si>
    <t>5910015220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</si>
  <si>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</si>
  <si>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</si>
  <si>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-833295397</t>
  </si>
  <si>
    <t>149</t>
  </si>
  <si>
    <t>5908015415</t>
  </si>
  <si>
    <t>Oprava součástí izolovaného styku (IS) demontáž spojek tvar UIC60, R65.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</si>
  <si>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styk</t>
  </si>
  <si>
    <t>43494295</t>
  </si>
  <si>
    <t>Poznámka k položce:_x000d_
Zrušení stávajících izolovaných styků</t>
  </si>
  <si>
    <t>150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</si>
  <si>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</si>
  <si>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</si>
  <si>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-81825212</t>
  </si>
  <si>
    <t>06</t>
  </si>
  <si>
    <t>Zkoušení, regulace a revize</t>
  </si>
  <si>
    <t>151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</si>
  <si>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</si>
  <si>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</si>
  <si>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-1843644767</t>
  </si>
  <si>
    <t>152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</si>
  <si>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</si>
  <si>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</si>
  <si>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2140547868</t>
  </si>
  <si>
    <t>153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</si>
  <si>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</si>
  <si>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</si>
  <si>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-917968813</t>
  </si>
  <si>
    <t>154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</si>
  <si>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</si>
  <si>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</si>
  <si>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1627371617</t>
  </si>
  <si>
    <t>155</t>
  </si>
  <si>
    <t>7598095125</t>
  </si>
  <si>
    <t>Přezkoušení a regulace diagnostiky - kontrola zapojení včetně příslušného zkoušení hodnot zařízení</t>
  </si>
  <si>
    <t>-1934399263</t>
  </si>
  <si>
    <t>Poznámka k položce:_x000d_
BDA</t>
  </si>
  <si>
    <t>156</t>
  </si>
  <si>
    <t>7598095390</t>
  </si>
  <si>
    <t>Příprava ke komplexním zkouškám za 1 jízdní cestu do 30 výhybek - oživení, seřízení a nastavení zařízení s ohledem na postup jeho uvádění do provozu</t>
  </si>
  <si>
    <t>658727963</t>
  </si>
  <si>
    <t>157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</si>
  <si>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</si>
  <si>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</si>
  <si>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447879129</t>
  </si>
  <si>
    <t>158</t>
  </si>
  <si>
    <t>7499451010</t>
  </si>
  <si>
    <t>Vydání průkazu způsobilosti pro funkční celek, provizorní stav - vyhotovení dokladu o silnoproudých zařízeních a vydání průkazu způsobilosti</t>
  </si>
  <si>
    <t>-676334701</t>
  </si>
  <si>
    <t>159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</si>
  <si>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</si>
  <si>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</si>
  <si>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-970376742</t>
  </si>
  <si>
    <t>02 - Stavební část</t>
  </si>
  <si>
    <t xml:space="preserve">    1 - Zemní práce</t>
  </si>
  <si>
    <t xml:space="preserve">    9 - Ostatní konstrukce a práce, bourání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</si>
  <si>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</si>
  <si>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</si>
  <si>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</si>
  <si>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</si>
  <si>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</si>
  <si>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</si>
  <si>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</si>
  <si>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>59761179</t>
  </si>
  <si>
    <t>dlažba keramická nemrazuvzdorná do interiéru povrch hladký/matný tl do 10mm přes 2 do 4ks/m2</t>
  </si>
  <si>
    <t>m2</t>
  </si>
  <si>
    <t>CS ÚRS 2023 02</t>
  </si>
  <si>
    <t>-1065442961</t>
  </si>
  <si>
    <t>Poznámka k položce:_x000d_
položení dlažby v dekoru stávající dlažby</t>
  </si>
  <si>
    <t>Zemní práce</t>
  </si>
  <si>
    <t>132212121</t>
  </si>
  <si>
    <t>Hloubení zapažených rýh šířky do 800 mm ručně s urovnáním dna do předepsaného profilu a spádu v hornině třídy těžitelnosti I skupiny 3 soudržných</t>
  </si>
  <si>
    <t>m3</t>
  </si>
  <si>
    <t>-1267254508</t>
  </si>
  <si>
    <t>Online PSC</t>
  </si>
  <si>
    <t>https://podminky.urs.cz/item/CS_URS_2023_02/132212121</t>
  </si>
  <si>
    <t>Výkop 30x120 - odměřeno elektronicky [0,3x1,2xdélka]</t>
  </si>
  <si>
    <t>0,3*1,2*20</t>
  </si>
  <si>
    <t>Kabelová rýha k počítači náprav [počet * m3]</t>
  </si>
  <si>
    <t>7*0,4</t>
  </si>
  <si>
    <t>174111101</t>
  </si>
  <si>
    <t>Zásyp sypaninou z jakékoliv horniny ručně s uložením výkopku ve vrstvách se zhutněním jam, šachet, rýh nebo kolem objektů v těchto vykopávkách</t>
  </si>
  <si>
    <t>1007428288</t>
  </si>
  <si>
    <t>https://podminky.urs.cz/item/CS_URS_2023_02/174111101</t>
  </si>
  <si>
    <t>Zásyp děr po demontáži kabelových žlabů [délka*rozměry žlabu]</t>
  </si>
  <si>
    <t>700*0,2*0,2</t>
  </si>
  <si>
    <t>Ostatní konstrukce a práce, bourání</t>
  </si>
  <si>
    <t>977131212</t>
  </si>
  <si>
    <t>Vrty příklepovými vrtáky do cihelného zdiva nebo prostého betonu dovrchní (směrem vzhůru), průměru 10 mm</t>
  </si>
  <si>
    <t>-1329593344</t>
  </si>
  <si>
    <t>orientační délka vrtu 50 cm - kontrolní vrt mocnosti klenby</t>
  </si>
  <si>
    <t>ŽST Božice</t>
  </si>
  <si>
    <t>5*0,50</t>
  </si>
  <si>
    <t>977151216</t>
  </si>
  <si>
    <t>Jádrové vrty diamantovými korunkami do stavebních materiálů (železobetonu, betonu, cihel, obkladů, dlažeb, kamene) dovrchní (směrem vzhůru), průměru přes 70 do 80 mm</t>
  </si>
  <si>
    <t>-742089482</t>
  </si>
  <si>
    <t>orientační délka vrtu 50 cm</t>
  </si>
  <si>
    <t>PSV</t>
  </si>
  <si>
    <t>Práce a dodávky PSV</t>
  </si>
  <si>
    <t>711</t>
  </si>
  <si>
    <t>Izolace proti vodě, vlhkosti a plynům</t>
  </si>
  <si>
    <t>711772111</t>
  </si>
  <si>
    <t>Provedení detailů termoplasty opracování trubních prostupů s dotěsněním tmelem, průměru do 200 mm</t>
  </si>
  <si>
    <t>458928132</t>
  </si>
  <si>
    <t>24638020</t>
  </si>
  <si>
    <t>tmel bitumenový izolační trvale pružný</t>
  </si>
  <si>
    <t>kg</t>
  </si>
  <si>
    <t>1336218645</t>
  </si>
  <si>
    <t>Práce a dodávky M</t>
  </si>
  <si>
    <t>34121065</t>
  </si>
  <si>
    <t>kabel sdělovací stíněný laminovanou Al fólií s příložným Cu drátem jádro Cu plné izolace PVC plášť PVC 100V (SYKFY) 20x2x0,5mm2</t>
  </si>
  <si>
    <t>-524517683</t>
  </si>
  <si>
    <t>460661111</t>
  </si>
  <si>
    <t>Kabelové lože z písku včetně podsypu, zhutnění a urovnání povrchu pro kabely nn bez zakrytí, šířky do 35 cm</t>
  </si>
  <si>
    <t>1117282183</t>
  </si>
  <si>
    <t>https://podminky.urs.cz/item/CS_URS_2023_02/460661111</t>
  </si>
  <si>
    <t>460581131</t>
  </si>
  <si>
    <t>Úprava terénu uvedení nezpevněného terénu do původního stavu v místě dočasného uložení výkopku s vyhrabáním, srovnáním a částečným dosetím trávy</t>
  </si>
  <si>
    <t>531957273</t>
  </si>
  <si>
    <t>https://podminky.urs.cz/item/CS_URS_2023_02/460581131</t>
  </si>
  <si>
    <t>46-M</t>
  </si>
  <si>
    <t>Zemní práce při extr.mont.pracích</t>
  </si>
  <si>
    <t>460010021</t>
  </si>
  <si>
    <t>Vytyčení trasy vedení kabelového (podzemního) v obvodu železniční stanice</t>
  </si>
  <si>
    <t>-1067261589</t>
  </si>
  <si>
    <t>https://podminky.urs.cz/item/CS_URS_2023_02/460010021</t>
  </si>
  <si>
    <t>460010023</t>
  </si>
  <si>
    <t>Vytyčení trasy vedení kabelového (podzemního) ve volném terénu</t>
  </si>
  <si>
    <t>1280788006</t>
  </si>
  <si>
    <t>https://podminky.urs.cz/item/CS_URS_2023_02/460010023</t>
  </si>
  <si>
    <t>58343959</t>
  </si>
  <si>
    <t>kamenivo drcené hrubé frakce 32/63</t>
  </si>
  <si>
    <t>t</t>
  </si>
  <si>
    <t>1789742438</t>
  </si>
  <si>
    <t>Zásyp po drátovodných žlabech [v*š žlabu * délka * objemová hmotnost štěrku]</t>
  </si>
  <si>
    <t>0,2*0,2*700*1,8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</si>
  <si>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</si>
  <si>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</si>
  <si>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1157498185</t>
  </si>
  <si>
    <t>https://podminky.urs.cz/item/CS_URS_2023_02/460131113</t>
  </si>
  <si>
    <t>Výkop pro základ upozorňovadla a označník[výkop*(počet prvků)]</t>
  </si>
  <si>
    <t>0,4*0,4*1*(7+1)</t>
  </si>
  <si>
    <t xml:space="preserve">základ T I Z  [m3*počet]</t>
  </si>
  <si>
    <t>1*2</t>
  </si>
  <si>
    <t xml:space="preserve">základ T III Z  [m3*počet]</t>
  </si>
  <si>
    <t>1,5*4</t>
  </si>
  <si>
    <t>460391123</t>
  </si>
  <si>
    <t>Zásyp jam ručně s uložením výkopku ve vrstvách a úpravou povrchu s přemístění sypaniny ze vzdálenosti do 10 m se zhutněním z horniny třídy těžitelnosti I skupiny 3</t>
  </si>
  <si>
    <t>-1011414954</t>
  </si>
  <si>
    <t>https://podminky.urs.cz/item/CS_URS_2023_02/460391123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</si>
  <si>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</si>
  <si>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3</t>
  </si>
  <si>
    <t>1300026758</t>
  </si>
  <si>
    <t>https://podminky.urs.cz/item/CS_URS_2023_02/460161142</t>
  </si>
  <si>
    <t xml:space="preserve">Výkop 30x50  - odměřeno elektronicky [m]</t>
  </si>
  <si>
    <t>570</t>
  </si>
  <si>
    <t>460161182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</si>
  <si>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 skupiny 3</t>
  </si>
  <si>
    <t>904516761</t>
  </si>
  <si>
    <t>https://podminky.urs.cz/item/CS_URS_2023_02/460161182</t>
  </si>
  <si>
    <t>Výkop 30x90 - odměřeno elektronicky [m]</t>
  </si>
  <si>
    <t>2200</t>
  </si>
  <si>
    <t>460161242</t>
  </si>
  <si>
    <t>Hloubení zapažených i nezapažených kabelových rýh ručně včetně urovnání dna s přemístěním výkopku do vzdálenosti 3 m od okraje jámy nebo s naložením na dopravní prostředek šířky 50 cm hloubky 50 cm v hornině třídy těžitelnosti I skupiny 3</t>
  </si>
  <si>
    <t>1736678603</t>
  </si>
  <si>
    <t>https://podminky.urs.cz/item/CS_URS_2023_02/460161242</t>
  </si>
  <si>
    <t>Výkop 50x50 - odměřeno elektronicky [m]</t>
  </si>
  <si>
    <t>460161282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</si>
  <si>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 skupiny 3</t>
  </si>
  <si>
    <t>1346285600</t>
  </si>
  <si>
    <t>https://podminky.urs.cz/item/CS_URS_2023_02/460161282</t>
  </si>
  <si>
    <t>Výkop 50x90 - odměřeno elektronicky [m]</t>
  </si>
  <si>
    <t>460431152</t>
  </si>
  <si>
    <t>Zásyp kabelových rýh ručně s přemístění sypaniny ze vzdálenosti do 10 m, s uložením výkopku ve vrstvách včetně zhutnění a úpravy povrchu šířky 35 cm hloubky 50 cm z hornině třídy těžitelnosti I skupiny 3</t>
  </si>
  <si>
    <t>-1065867961</t>
  </si>
  <si>
    <t>https://podminky.urs.cz/item/CS_URS_2023_02/460431152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</si>
  <si>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</si>
  <si>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</si>
  <si>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65524904</t>
  </si>
  <si>
    <t>https://podminky.urs.cz/item/CS_URS_2023_02/460431192</t>
  </si>
  <si>
    <t>460431252</t>
  </si>
  <si>
    <t>Zásyp kabelových rýh ručně s přemístění sypaniny ze vzdálenosti do 10 m, s uložením výkopku ve vrstvách včetně zhutnění a úpravy povrchu šířky 50 cm hloubky 50 cm z horniny třídy těžitelnosti I skupiny 3</t>
  </si>
  <si>
    <t>1070512191</t>
  </si>
  <si>
    <t>https://podminky.urs.cz/item/CS_URS_2023_02/460431252</t>
  </si>
  <si>
    <t>460431292</t>
  </si>
  <si>
    <t>Zásyp kabelových rýh ručně s přemístění sypaniny ze vzdálenosti do 10 m, s uložením výkopku ve vrstvách včetně zhutnění a úpravy povrchu šířky 50 cm hloubky 90 cm z horniny třídy těžitelnosti I skupiny 3</t>
  </si>
  <si>
    <t>380884297</t>
  </si>
  <si>
    <t>https://podminky.urs.cz/item/CS_URS_2023_02/460431292</t>
  </si>
  <si>
    <t>460631211</t>
  </si>
  <si>
    <t>Zemní protlaky řízené horizontální vrtání v hornině třídy těžitelnosti I a II skupiny 1 až 4 včetně protlačení trub v hloubce do 6 m vnějšího průměru vrtu do 90 mm</t>
  </si>
  <si>
    <t>-1449334017</t>
  </si>
  <si>
    <t>https://podminky.urs.cz/item/CS_URS_2023_02/460631211</t>
  </si>
  <si>
    <t>protlak DN 90</t>
  </si>
  <si>
    <t>8+20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</si>
  <si>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</si>
  <si>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</si>
  <si>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1114569852</t>
  </si>
  <si>
    <t>https://podminky.urs.cz/item/CS_URS_2023_02/460631214</t>
  </si>
  <si>
    <t>Protlak DN 160</t>
  </si>
  <si>
    <t>2*34+2*26+8+3*20+2*8</t>
  </si>
  <si>
    <t>460632112</t>
  </si>
  <si>
    <t>Zemní protlaky zemní práce nutné k provedení protlaku výkop včetně zásypu ručně startovací jáma v hornině třídy těžitelnosti I skupiny 2</t>
  </si>
  <si>
    <t>597233766</t>
  </si>
  <si>
    <t>https://podminky.urs.cz/item/CS_URS_2023_02/460632112</t>
  </si>
  <si>
    <t>460632212</t>
  </si>
  <si>
    <t>Zemní protlaky zemní práce nutné k provedení protlaku výkop včetně zásypu ručně koncová jáma v hornině třídy těžitelnosti I skupiny 2</t>
  </si>
  <si>
    <t>765225995</t>
  </si>
  <si>
    <t>https://podminky.urs.cz/item/CS_URS_2023_02/460632212</t>
  </si>
  <si>
    <t>59245601</t>
  </si>
  <si>
    <t>dlažba desková betonová tl 50mm přírodní</t>
  </si>
  <si>
    <t>-1920821807</t>
  </si>
  <si>
    <t>460881611</t>
  </si>
  <si>
    <t>Kryt vozovek a chodníků kladení dlažby (materiál ve specifikaci) včetně spárování, do lože z kameniva těženého z dlaždic betonových čtyřhranných</t>
  </si>
  <si>
    <t>1777531724</t>
  </si>
  <si>
    <t>https://podminky.urs.cz/item/CS_URS_2023_02/460881611</t>
  </si>
  <si>
    <t>nová dlažba - 25%</t>
  </si>
  <si>
    <t>Znovupoužitá stávající dlažba rozebraná</t>
  </si>
  <si>
    <t>468021212</t>
  </si>
  <si>
    <t>Vytrhání dlažby včetně ručního rozebrání, vytřídění, odhozu na hromady nebo naložení na dopravní prostředek a očistění kostek nebo dlaždic z pískového podkladu z dlaždic betonových nebo keramických, spáry nezalité</t>
  </si>
  <si>
    <t>-660127728</t>
  </si>
  <si>
    <t>https://podminky.urs.cz/item/CS_URS_2023_02/468021212</t>
  </si>
  <si>
    <t>468051131</t>
  </si>
  <si>
    <t>Bourání základu železobetonového</t>
  </si>
  <si>
    <t>-1225158341</t>
  </si>
  <si>
    <t>https://podminky.urs.cz/item/CS_URS_2023_02/468051131</t>
  </si>
  <si>
    <t>Základ mechanických návěstidel</t>
  </si>
  <si>
    <t>4*0,6</t>
  </si>
  <si>
    <t>14011098</t>
  </si>
  <si>
    <t>trubka ocelová bezešvá hladká jakost 11 353 159x4,5mm</t>
  </si>
  <si>
    <t>-1572678737</t>
  </si>
  <si>
    <t>Poznámka k položce:_x000d_
Ocelová trubka délky 12 m, průměr 15 cm pro vedení kabelizace přes propustek</t>
  </si>
  <si>
    <t>220260505</t>
  </si>
  <si>
    <t>Montáž trubky pancéřové včetně řezání závitů, namontování kolen, spojek, vývodek, napojení krabic, uchycení v připravené drážce nebo volně nebo připevnění na povrchu uložená nebo upevněná pod omítku nebo do podlah přes D 29</t>
  </si>
  <si>
    <t>-1150916586</t>
  </si>
  <si>
    <t>https://podminky.urs.cz/item/CS_URS_2023_02/220260505</t>
  </si>
  <si>
    <t>Poznámka k položce:_x000d_
Změna položky:Montáž trubky pancéřové včetně řezání závitů, namontování kolen, spojek, vývodek, napojení krabic, uložení v propustku přes D 29_x000d_
_x000d_
Ocelová trubka délky 12 m, průměr 15 cm pro vedení kabelizace přes propustek</t>
  </si>
  <si>
    <t>468081326</t>
  </si>
  <si>
    <t>Vybourání otvorů ve zdivu cihelném plochy přes 0,0225 do 0,09 m2 a tloušťky přes 75 do 90 cm</t>
  </si>
  <si>
    <t>342113868</t>
  </si>
  <si>
    <t>https://podminky.urs.cz/item/CS_URS_2023_02/468081326</t>
  </si>
  <si>
    <t>Prostup zdivem tloušťky 90cm do sklepních prostor</t>
  </si>
  <si>
    <t>468081333</t>
  </si>
  <si>
    <t>Vybourání otvorů ve zdivu cihelném plochy přes 0,09 do 0,25 m2 a tloušťky přes 30 do 45 cm</t>
  </si>
  <si>
    <t>1366926449</t>
  </si>
  <si>
    <t>https://podminky.urs.cz/item/CS_URS_2023_02/468081333</t>
  </si>
  <si>
    <t>Dočasný prostup zdivem tloušťky 35cm</t>
  </si>
  <si>
    <t>HZS</t>
  </si>
  <si>
    <t>Hodinové zúčtovací sazby</t>
  </si>
  <si>
    <t>HZS1301</t>
  </si>
  <si>
    <t>Hodinové zúčtovací sazby profesí HSV provádění konstrukcí zedník</t>
  </si>
  <si>
    <t>hod</t>
  </si>
  <si>
    <t>-186904061</t>
  </si>
  <si>
    <t>https://podminky.urs.cz/item/CS_URS_2023_02/HZS1301</t>
  </si>
  <si>
    <t>Poznámka k položce:_x000d_
Zazdění otvoru ve zdi po bateriové skříni</t>
  </si>
  <si>
    <t>HZS1321</t>
  </si>
  <si>
    <t>Hodinové zúčtovací sazby profesí HSV provádění konstrukcí betonář/železář</t>
  </si>
  <si>
    <t>1858774157</t>
  </si>
  <si>
    <t>https://podminky.urs.cz/item/CS_URS_2023_02/HZS1321</t>
  </si>
  <si>
    <t xml:space="preserve">Poznámka k položce:_x000d_
Uvedení konstrukcí podlah a násypů do původního stavu_x000d_
</t>
  </si>
  <si>
    <t>VRN</t>
  </si>
  <si>
    <t>Vedlejší rozpočtové náklady</t>
  </si>
  <si>
    <t>VRN1</t>
  </si>
  <si>
    <t>Průzkumné, geodetické a projektové práce</t>
  </si>
  <si>
    <t>011503000</t>
  </si>
  <si>
    <t>Stavební průzkum - sonda o rozměru 500 x 500 mm pro ověření skladby konstrukce</t>
  </si>
  <si>
    <t>ks</t>
  </si>
  <si>
    <t>1055315740</t>
  </si>
  <si>
    <t>011514000</t>
  </si>
  <si>
    <t>Stavebně-statický průzkum - vypracování statického posudku</t>
  </si>
  <si>
    <t>soubor</t>
  </si>
  <si>
    <t>2015628011</t>
  </si>
  <si>
    <t>PS 02 - Oprava PZS km 7,491</t>
  </si>
  <si>
    <t xml:space="preserve">    02.1 - Výstražníky</t>
  </si>
  <si>
    <t xml:space="preserve">    02.2 - Venkovní zařízení reléového domku</t>
  </si>
  <si>
    <t>03 - Vnitřní zařízení zab. zař.</t>
  </si>
  <si>
    <t xml:space="preserve">    03.1 - Vnitřní zařízení počítače náprav - Božice</t>
  </si>
  <si>
    <t>05 - Zkoušení, regulace a revize</t>
  </si>
  <si>
    <t>1431367266</t>
  </si>
  <si>
    <t>6*6"m</t>
  </si>
  <si>
    <t>1022247903</t>
  </si>
  <si>
    <t>741154350</t>
  </si>
  <si>
    <t>628255931</t>
  </si>
  <si>
    <t>-1834241455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</si>
  <si>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</si>
  <si>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</si>
  <si>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1116858753</t>
  </si>
  <si>
    <t>Vyčištění dna příkopu [š*v*d]</t>
  </si>
  <si>
    <t>0,3*0,5*10</t>
  </si>
  <si>
    <t>5913335040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</si>
  <si>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</si>
  <si>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947471743</t>
  </si>
  <si>
    <t>Vodorovné dopravní značení - Příčná čára souvislá V5</t>
  </si>
  <si>
    <t>2*4"m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</si>
  <si>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</si>
  <si>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</si>
  <si>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323986545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</si>
  <si>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</si>
  <si>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</si>
  <si>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-1448894463</t>
  </si>
  <si>
    <t>Poznámka k položce:_x000d_
Základní sestava - silnice přes přejezd v přímém směru_x000d_
4 DZ "Pozor Přejezdové zařízení vypnuto z činnosti" _x000d_
4 DZ A32a výstražný kříž a značka P6 Stůj, dej přednost v jízdě_x000d_
Značky budou dle výkresu č. 220 umístěny po obou stranách_x000d_
po dobu 10 dní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</si>
  <si>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</si>
  <si>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</si>
  <si>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1936798664</t>
  </si>
  <si>
    <t>7591505022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</si>
  <si>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</si>
  <si>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1280076159</t>
  </si>
  <si>
    <t>Poznámka k položce:_x000d_
Rozšíření základní sestavy - křižovatka v blízkosti přejezdu_x000d_
2 DZ "Pozor Přejezdové zařízení vypnuto z činnosti" _x000d_
Značky budou dle výkresu č. 220 umístěny po obou stranách_x000d_
po dobu 10 dní</t>
  </si>
  <si>
    <t>7591505032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</si>
  <si>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</si>
  <si>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-49570894</t>
  </si>
  <si>
    <t>1393343468</t>
  </si>
  <si>
    <t>7593500940</t>
  </si>
  <si>
    <t>Trasy kabelového vedení Ohebná dvouplášťová korugovaná chránička 110/92 smotek</t>
  </si>
  <si>
    <t>-893395008</t>
  </si>
  <si>
    <t>Vstup do RD [m]</t>
  </si>
  <si>
    <t>-2064412843</t>
  </si>
  <si>
    <t>Vstup do RD [počet * délka]</t>
  </si>
  <si>
    <t>6*5</t>
  </si>
  <si>
    <t>7497701290</t>
  </si>
  <si>
    <t xml:space="preserve">Kabely trakčního vedení, Různé TV  Uzemňovací vedení v zemi, kruhovým vodičem FeZn do D=10 mm</t>
  </si>
  <si>
    <t>2051167814</t>
  </si>
  <si>
    <t>Poznámka k položce:_x000d_
Uzemnění výstražníků - 2ks</t>
  </si>
  <si>
    <t>7491600180</t>
  </si>
  <si>
    <t>Uzemnění Vnější Uzemňovací vedení v zemi, páskem FeZn do 120 mm2</t>
  </si>
  <si>
    <t>1761643501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</si>
  <si>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</si>
  <si>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</si>
  <si>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1174258540</t>
  </si>
  <si>
    <t>7491601490</t>
  </si>
  <si>
    <t>Uzemnění Hromosvodné vedení Svorka SS</t>
  </si>
  <si>
    <t>-107669372</t>
  </si>
  <si>
    <t>7491654010</t>
  </si>
  <si>
    <t>Montáž svorek spojovacích se 2 šrouby (typ SS, SO, SR03, aj.)</t>
  </si>
  <si>
    <t>474320533</t>
  </si>
  <si>
    <t>Výstražníky</t>
  </si>
  <si>
    <t>7592810103</t>
  </si>
  <si>
    <t>Výstražníky Výstražník VL3 s LED (CV708439003)</t>
  </si>
  <si>
    <t>1030262565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</si>
  <si>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</si>
  <si>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</si>
  <si>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2076658861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</si>
  <si>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</si>
  <si>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</si>
  <si>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-175606652</t>
  </si>
  <si>
    <t>7592825010</t>
  </si>
  <si>
    <t>Montáž součástí výstražníku nosiče výstražníku</t>
  </si>
  <si>
    <t>-1386333302</t>
  </si>
  <si>
    <t>2088413275</t>
  </si>
  <si>
    <t>7592835045</t>
  </si>
  <si>
    <t>Montáž součástí stojanu se závorou protizávaží velkého</t>
  </si>
  <si>
    <t>-527627938</t>
  </si>
  <si>
    <t>7592835036</t>
  </si>
  <si>
    <t>Montáž součástí stojanu se závorou břevna závorového nad 5,5 m s kontrolou celistvosti</t>
  </si>
  <si>
    <t>-1233985929</t>
  </si>
  <si>
    <t>7592825110</t>
  </si>
  <si>
    <t>Montáž kříže výstražného</t>
  </si>
  <si>
    <t>-1059306903</t>
  </si>
  <si>
    <t>7592825085</t>
  </si>
  <si>
    <t>Montáž součástí výstražníku zdroje akustického signálu pro nevidomé</t>
  </si>
  <si>
    <t>-334974403</t>
  </si>
  <si>
    <t>Poznámka k položce:_x000d_
viz výkres č. 201</t>
  </si>
  <si>
    <t>7592825105</t>
  </si>
  <si>
    <t>Montáž zařízení pro nevidomé do jednoho výstražníku</t>
  </si>
  <si>
    <t>2041759538</t>
  </si>
  <si>
    <t>7596550020</t>
  </si>
  <si>
    <t>Majáčky a akustické úpravy pro nevidomé Dálkový ovladač majáčků pro nevidomé a slabozraké, bezdrátový, dosah 100 m, 6 programovatelných tlačítek, dvoufrekvenční ( f=86,790 MHz pro ČR)</t>
  </si>
  <si>
    <t>-1551397478</t>
  </si>
  <si>
    <t>Venkovní zařízení reléového domku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</si>
  <si>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</si>
  <si>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</si>
  <si>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187916368</t>
  </si>
  <si>
    <t>7590115010</t>
  </si>
  <si>
    <t>Montáž objektu rozměru do 6,0 x 3,0 m - usazení na základy, zatažení kabelů a zřízení kabelové rezervy, opravný nátěr. Neobsahuje výkop a zához jam</t>
  </si>
  <si>
    <t>556255043</t>
  </si>
  <si>
    <t>7590150010</t>
  </si>
  <si>
    <t>Uzemnění, ukolejnění Sběrnice uzemňovací (CV452119003)</t>
  </si>
  <si>
    <t>-438787632</t>
  </si>
  <si>
    <t>7590120175</t>
  </si>
  <si>
    <t>Skříně Skříň přístroj.pro přejezdy sp 133/313.1.12 (HM0354399998281)</t>
  </si>
  <si>
    <t>1943199936</t>
  </si>
  <si>
    <t>7590125057</t>
  </si>
  <si>
    <t>Montáž skříně společné přístrojové pro přejezdy - usazení skříně a zatažení kabelů bez zhotovení a zapojení kabelových forem. Bez kabelových příchytek</t>
  </si>
  <si>
    <t>-1883312560</t>
  </si>
  <si>
    <t>7590120160</t>
  </si>
  <si>
    <t xml:space="preserve">Skříně Skříňka ovl. pro PZZ-RE  (CV723089004)</t>
  </si>
  <si>
    <t>ÚOŽI 2021 01</t>
  </si>
  <si>
    <t>-2027461686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</si>
  <si>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</si>
  <si>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</si>
  <si>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-886834190</t>
  </si>
  <si>
    <t>7596910010</t>
  </si>
  <si>
    <t>Venkovní telefonní objekty Objekt telef.venk.VTO 3 plastový sloupek (CV540329003)</t>
  </si>
  <si>
    <t>-678580720</t>
  </si>
  <si>
    <t>Poznámka k položce:_x000d_
Malé provedení - do společné přístrojové skříně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</si>
  <si>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</si>
  <si>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</si>
  <si>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-996701775</t>
  </si>
  <si>
    <t>5964133000</t>
  </si>
  <si>
    <t>Geotextilie základní</t>
  </si>
  <si>
    <t>-29131096</t>
  </si>
  <si>
    <t>Vnitřní zařízení zab. zař.</t>
  </si>
  <si>
    <t>7593310940</t>
  </si>
  <si>
    <t>Konstrukční díly Řada stojan. pro 3 stojany 19 polí inov. (HM0404215990313)</t>
  </si>
  <si>
    <t>-1183032539</t>
  </si>
  <si>
    <t>7593315124</t>
  </si>
  <si>
    <t>Montáž stojanové řady pro 3 stojany - sestavení dodané konstrukce, vyměření místa a usazení stojanové řady, montáž ochranných plechů a roštu stojanové řady, ukotvení</t>
  </si>
  <si>
    <t>1824496082</t>
  </si>
  <si>
    <t>7593315140</t>
  </si>
  <si>
    <t>Ukotvení stojanové řady do stěny jednou spojnicí</t>
  </si>
  <si>
    <t>-1338370747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</si>
  <si>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</si>
  <si>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</si>
  <si>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</si>
  <si>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-615037867</t>
  </si>
  <si>
    <t>7592810920</t>
  </si>
  <si>
    <t>Reléový stojan SZZ nevystrojený univerzální - kategorie SZZ dle TNŽ 34 2620:2002: SZZ 1., 2.nebo 3.kategorie</t>
  </si>
  <si>
    <t>-18843695</t>
  </si>
  <si>
    <t>Poznámka k položce:_x000d_
Změna položky: Reléový stojan SZZ vystrojený dle realizační dokumentace</t>
  </si>
  <si>
    <t>7593315100</t>
  </si>
  <si>
    <t>Montáž zabezpečovacího stojanu reléového - upevnění stojanu do stojanové řady, připojení ochranného uzemnění a informativní kontrola zapojení</t>
  </si>
  <si>
    <t>-891333241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</si>
  <si>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</si>
  <si>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</si>
  <si>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-1948482963</t>
  </si>
  <si>
    <t>7592910135</t>
  </si>
  <si>
    <t>Baterie Staniční akumulátory NiCd článek 1,2 V/180 Ah C5 se sintrovanou elektrodou, cena včetně spojovacího materiálu a bateriového nosiče či stojanu</t>
  </si>
  <si>
    <t>76527569</t>
  </si>
  <si>
    <t>Poznámka k položce:_x000d_
20 čl. měničová baterie, 20 čl. přejezdová baterie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</si>
  <si>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</si>
  <si>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</si>
  <si>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1583737530</t>
  </si>
  <si>
    <t>7593000140</t>
  </si>
  <si>
    <t>Dobíječe, usměrňovače, napáječe Usměrňovač D400 G24/40, oceloplechová prosklená nástěnná skříň 600x600x250, základní stavová indikace opticky</t>
  </si>
  <si>
    <t>-1758076000</t>
  </si>
  <si>
    <t>Poznámka k položce:_x000d_
Dobíječ měničové baterie, typ AR, popř. SM</t>
  </si>
  <si>
    <t>7593000150</t>
  </si>
  <si>
    <t>Dobíječe, usměrňovače, napáječe Usměrňovač D400 G24/60, oceloplechová prosklená nástěnná skříň 600x600x250, základní stavová indikace opticky</t>
  </si>
  <si>
    <t>-1291445218</t>
  </si>
  <si>
    <t>Poznámka k položce:_x000d_
Dobíječ přejezdové baterie, typ AR, popř. SM</t>
  </si>
  <si>
    <t>7593005012</t>
  </si>
  <si>
    <t>Montáž dobíječe, usměrňovače, napáječe nástěnného - včetně připojení vodičů elektrické sítě ss rozvodu a uzemnění, přezkoušení funkce</t>
  </si>
  <si>
    <t>-1719143415</t>
  </si>
  <si>
    <t>7593310860</t>
  </si>
  <si>
    <t>Konstrukční díly Stojan pod baterie (CV621849001)</t>
  </si>
  <si>
    <t>-1066790824</t>
  </si>
  <si>
    <t>7593315230</t>
  </si>
  <si>
    <t>Montáž stojanu pro baterie 12 V 200 Ah - umístění na určené místo, vyrovnání do vodováhy</t>
  </si>
  <si>
    <t>-723322981</t>
  </si>
  <si>
    <t>7590190210</t>
  </si>
  <si>
    <t>Ostatní Skříňka na dokumenty</t>
  </si>
  <si>
    <t>-1382087172</t>
  </si>
  <si>
    <t>7596200004</t>
  </si>
  <si>
    <t>Indikátory horkoběžnosti Vybavení domku - stůl, židle apod.</t>
  </si>
  <si>
    <t>698874474</t>
  </si>
  <si>
    <t>7590190150</t>
  </si>
  <si>
    <t>Ostatní Žebřík trojdílný univerzální 3x7 příček (HM0478850007607)</t>
  </si>
  <si>
    <t>-1592983817</t>
  </si>
  <si>
    <t>Vnitřní zařízení počítače náprav - Božice</t>
  </si>
  <si>
    <t>7594300084</t>
  </si>
  <si>
    <t>Počítače náprav Vnitřní prvky PN ACS 2000 Vyhodnocovací jednotka IMC003 GS01</t>
  </si>
  <si>
    <t>-592577600</t>
  </si>
  <si>
    <t>7594300078</t>
  </si>
  <si>
    <t>Počítače náprav Vnitřní prvky PN ACS 2000 Čítačová jednotka ACB119 GS04</t>
  </si>
  <si>
    <t>1478594537</t>
  </si>
  <si>
    <t>7594300108</t>
  </si>
  <si>
    <t>Počítače náprav Vnitřní prvky PN ACS 2000 Jednotka jištění SIC006 GS01</t>
  </si>
  <si>
    <t>-42373779</t>
  </si>
  <si>
    <t>7594300136</t>
  </si>
  <si>
    <t>Počítače náprav Vnitřní prvky PN ACS 2000 Sběrnicová jednotka ABP002-2 21TE GS02</t>
  </si>
  <si>
    <t>-1226224644</t>
  </si>
  <si>
    <t>7594300655</t>
  </si>
  <si>
    <t>Počítače náprav Vnitřní prvky PN ACS2000 Propojovací kabel VIDEK, žlutý, délka 3 m</t>
  </si>
  <si>
    <t>615638730</t>
  </si>
  <si>
    <t>7594305010</t>
  </si>
  <si>
    <t>Montáž součástí počítače náprav vyhodnocovací části</t>
  </si>
  <si>
    <t>-1165766869</t>
  </si>
  <si>
    <t>7594300018</t>
  </si>
  <si>
    <t>Počítače náprav Vnitřní prvky PN AZF Přepěťová ochrana vyhodnocovací jednotky BSI002 (BSI003, BSI004)</t>
  </si>
  <si>
    <t>-984500493</t>
  </si>
  <si>
    <t>7594305025</t>
  </si>
  <si>
    <t>Montáž součástí počítače náprav přepěťové ochrany napájení</t>
  </si>
  <si>
    <t>-101520032</t>
  </si>
  <si>
    <t>7594300098</t>
  </si>
  <si>
    <t>Počítače náprav Vnitřní prvky PN ACS 2000 Montážní skříňka BGT04 šíře 84TE</t>
  </si>
  <si>
    <t>1704397954</t>
  </si>
  <si>
    <t>7594305070</t>
  </si>
  <si>
    <t>Montáž součástí počítače náprav skříně pro bloky šíře 84TE BGT 01</t>
  </si>
  <si>
    <t>-730780216</t>
  </si>
  <si>
    <t>7594305090</t>
  </si>
  <si>
    <t>Montáž součástí počítače náprav drátové formy pro skříň 84TE</t>
  </si>
  <si>
    <t>126629259</t>
  </si>
  <si>
    <t>7590117010</t>
  </si>
  <si>
    <t>Demontáž objektu rozměru do 6,0 x 3,0 m - včetně odpojení zařízení od kabelových rozvodů</t>
  </si>
  <si>
    <t>1848486846</t>
  </si>
  <si>
    <t>Poznámka k položce:_x000d_
Demontáž RD k výzisku</t>
  </si>
  <si>
    <t>7592907020</t>
  </si>
  <si>
    <t>Demontáž bloku baterie niklokadmiové kapacity do 200 Ah</t>
  </si>
  <si>
    <t>2043604945</t>
  </si>
  <si>
    <t>7593007012</t>
  </si>
  <si>
    <t>Demontáž dobíječe, usměrňovače, napáječe nástěnného</t>
  </si>
  <si>
    <t>-1948640750</t>
  </si>
  <si>
    <t>7593317100</t>
  </si>
  <si>
    <t>Demontáž zabezpečovacího stojanu</t>
  </si>
  <si>
    <t>1098594582</t>
  </si>
  <si>
    <t>7592817010</t>
  </si>
  <si>
    <t>Demontáž výstražníku</t>
  </si>
  <si>
    <t>-1471074833</t>
  </si>
  <si>
    <t>5913322010</t>
  </si>
  <si>
    <t>Demontáž svislé dopravní značky bez sloupku. Poznámka: 1. V cenách jsou započteny náklady na demontáž dílů, jejich naložení na dopravní prostředek a urovnání terénu.</t>
  </si>
  <si>
    <t>981471366</t>
  </si>
  <si>
    <t>5913320028</t>
  </si>
  <si>
    <t>Oplocení dráhy demontáž plotového panelu.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</si>
  <si>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-1659438929</t>
  </si>
  <si>
    <t>2,9*0,6</t>
  </si>
  <si>
    <t>5913320034</t>
  </si>
  <si>
    <t>Oplocení dráhy demontáž sloupku včetně patky.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</si>
  <si>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-1597776265</t>
  </si>
  <si>
    <t>5913320036</t>
  </si>
  <si>
    <t>Oplocení dráhy demontáž podhrabové desky 295x20x5.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</si>
  <si>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-1702345086</t>
  </si>
  <si>
    <t>7594207050</t>
  </si>
  <si>
    <t>Demontáž stojánku kabelového KSL, KSLP</t>
  </si>
  <si>
    <t>-811337468</t>
  </si>
  <si>
    <t>7594107310</t>
  </si>
  <si>
    <t>Demontáž kolejnicového lanového propojení z dřevěných pražců</t>
  </si>
  <si>
    <t>2034605309</t>
  </si>
  <si>
    <t>7594107400</t>
  </si>
  <si>
    <t>Demontáž propojky kolíkové - demontáž matic a podložek, vyražení kolíků propojení ze stojiny kolejnice</t>
  </si>
  <si>
    <t>-1208619083</t>
  </si>
  <si>
    <t>7598015165</t>
  </si>
  <si>
    <t>Funkční přezkoušení venkovního telefonního objektu po připojení na kabelové vedení</t>
  </si>
  <si>
    <t>842205409</t>
  </si>
  <si>
    <t>1223040730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</si>
  <si>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</si>
  <si>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</si>
  <si>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-33904946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</si>
  <si>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</si>
  <si>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</si>
  <si>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-229849440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</si>
  <si>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</si>
  <si>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</si>
  <si>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-1934600099</t>
  </si>
  <si>
    <t>7598095560</t>
  </si>
  <si>
    <t>Vyhotovení protokolu UTZ pro PZZ se závorou jedna kolej - vykonání prohlídky a zkoušky včetně vyhotovení protokolu podle vyhl. 100/1995 Sb.</t>
  </si>
  <si>
    <t>-887952909</t>
  </si>
  <si>
    <t>7598095635</t>
  </si>
  <si>
    <t>Vyhotovení revizní zprávy PZZ - vykonání prohlídky a zkoušky pro napájení elektrického zařízení včetně vyhotovení revizní zprávy podle vyhl. 100/1995 Sb. a norem ČSN</t>
  </si>
  <si>
    <t>-536386435</t>
  </si>
  <si>
    <t>1932094277</t>
  </si>
  <si>
    <t xml:space="preserve">    2 - Zakládání</t>
  </si>
  <si>
    <t xml:space="preserve">    22-M - Montáže technologických zařízení pro dopravní stavby</t>
  </si>
  <si>
    <t xml:space="preserve">      01 - Ocelové konstrukce</t>
  </si>
  <si>
    <t>59228290</t>
  </si>
  <si>
    <t>deska betonová obkladová vodních toků 1000x600x80mm</t>
  </si>
  <si>
    <t>39328542</t>
  </si>
  <si>
    <t>Poznámka k položce:_x000d_
Betonový panel před výstražníky</t>
  </si>
  <si>
    <t>Zpevněná plocha před výstražníky</t>
  </si>
  <si>
    <t>Chodník kolem RD</t>
  </si>
  <si>
    <t>R3</t>
  </si>
  <si>
    <t xml:space="preserve">Montáž betonového plotu – celkem v délce 3,4 m (montáž pletiva, betonových podhrabových desek, betonových sloupků) </t>
  </si>
  <si>
    <t>-577942086</t>
  </si>
  <si>
    <t>181311103</t>
  </si>
  <si>
    <t>Rozprostření a urovnání ornice v rovině nebo ve svahu sklonu do 1:5 ručně při souvislé ploše, tl. vrstvy do 200 mm</t>
  </si>
  <si>
    <t>28653140</t>
  </si>
  <si>
    <t>https://podminky.urs.cz/item/CS_URS_2023_02/181311103</t>
  </si>
  <si>
    <t>Zakládání</t>
  </si>
  <si>
    <t>13021106</t>
  </si>
  <si>
    <t>tyč ocelová kruhová hladká ČSN 42 5512 jakost 10 216.0 výztuž do betonu D 10mm</t>
  </si>
  <si>
    <t>-648714775</t>
  </si>
  <si>
    <t>přepočet dle Metodiky Směrné množství výstuže v železobetonových konstrukcích (bednění z beton. tvárnic)</t>
  </si>
  <si>
    <t>40kg/m3 * objem základů</t>
  </si>
  <si>
    <t>0,04 * ((6,1*3,1*1)-(5,5*2,5*1))</t>
  </si>
  <si>
    <t>59515409</t>
  </si>
  <si>
    <t>tvárnice ztraceného bednění betonová pro zdivo tl 300mm</t>
  </si>
  <si>
    <t>1264577023</t>
  </si>
  <si>
    <t>v.č. 500 Základy domek 3,1x6,1m</t>
  </si>
  <si>
    <t>počet tvárnic (2*delší strana + 2*kratší strana) * počet vrstev</t>
  </si>
  <si>
    <t>(2*12+2*6)*4</t>
  </si>
  <si>
    <t>58343872</t>
  </si>
  <si>
    <t>kamenivo drcené hrubé frakce 8/16</t>
  </si>
  <si>
    <t>1931077895</t>
  </si>
  <si>
    <t>Štěrk kolem RD (m3 * hmotnost/m3)</t>
  </si>
  <si>
    <t>4*1,7</t>
  </si>
  <si>
    <t>274121121</t>
  </si>
  <si>
    <t>Montáž prefabrikovaných základů z betonu železového pasů včetně spojovací vrstvy z cementové malty, hmotnosti jednotlivě do 5 t</t>
  </si>
  <si>
    <t>-828476751</t>
  </si>
  <si>
    <t>https://podminky.urs.cz/item/CS_URS_2023_02/274121121</t>
  </si>
  <si>
    <t>58932312</t>
  </si>
  <si>
    <t>beton C 12/15 kamenivo frakce 0/16</t>
  </si>
  <si>
    <t>-327940779</t>
  </si>
  <si>
    <t>Beton C12/15 vyrovnávací vrstva pod základy RD</t>
  </si>
  <si>
    <t>[obsah plochy pod ztraceným bedněním * 0,1m]</t>
  </si>
  <si>
    <t xml:space="preserve"> ((6,1*3,1)-(5,5*2,5))*0,1</t>
  </si>
  <si>
    <t>58932909</t>
  </si>
  <si>
    <t>beton C 20/25 X0XC2 kamenivo frakce 0/16</t>
  </si>
  <si>
    <t>1290489979</t>
  </si>
  <si>
    <t>v.č. 500 Vyrovnávací betonová mazanina tl. 50mm na ztraceném bednění pod RD</t>
  </si>
  <si>
    <t>[obsah plochy nad ztraceným bedněním * 0,05m]</t>
  </si>
  <si>
    <t xml:space="preserve"> ((6,1*3,1)-(5,5*2,5))*0,05</t>
  </si>
  <si>
    <t>Spotřeba výplňového betonu tvárnice 500/300/250 -0,688 m3 betonu na 1m3 zdiva [objem tvárnice * počet tvárnic * 0,688]</t>
  </si>
  <si>
    <t>0,5*0,3*0,25*144*0,688</t>
  </si>
  <si>
    <t>327313216</t>
  </si>
  <si>
    <t>Opěrné zdi a valy z betonu prostého bez zvláštních nároků na vliv prostředí tř. C 16/20</t>
  </si>
  <si>
    <t>-710314416</t>
  </si>
  <si>
    <t>https://podminky.urs.cz/item/CS_URS_2023_02/327313216</t>
  </si>
  <si>
    <t>327313218</t>
  </si>
  <si>
    <t>Opěrné zdi a valy z betonu prostého bez zvláštních nároků na vliv prostředí tř. C 20/25</t>
  </si>
  <si>
    <t>202311475</t>
  </si>
  <si>
    <t>https://podminky.urs.cz/item/CS_URS_2023_02/327313218</t>
  </si>
  <si>
    <t>40445350</t>
  </si>
  <si>
    <t>barva na vodorovné dopravní značení rozpouštědlová bílá</t>
  </si>
  <si>
    <t>-977245390</t>
  </si>
  <si>
    <t>40445253</t>
  </si>
  <si>
    <t>víčko plastové na sloupek D 60mm</t>
  </si>
  <si>
    <t>1587119755</t>
  </si>
  <si>
    <t>22-M</t>
  </si>
  <si>
    <t>Montáže technologických zařízení pro dopravní stavby</t>
  </si>
  <si>
    <t>220960156</t>
  </si>
  <si>
    <t>Montáž upevňovací soupravy dopravních značek na stožár</t>
  </si>
  <si>
    <t>1978511486</t>
  </si>
  <si>
    <t>https://podminky.urs.cz/item/CS_URS_2023_02/220960156</t>
  </si>
  <si>
    <t>40445601</t>
  </si>
  <si>
    <t>výstražné dopravní značky A1-A30, A33 900mm</t>
  </si>
  <si>
    <t>828541843</t>
  </si>
  <si>
    <t>Poznámka k položce:_x000d_
Značky A29</t>
  </si>
  <si>
    <t>40445603</t>
  </si>
  <si>
    <t>výstražné dopravní značky A31a, b, c 400x1200mm</t>
  </si>
  <si>
    <t>1402119634</t>
  </si>
  <si>
    <t>40445650</t>
  </si>
  <si>
    <t>dodatkové tabulky E7, E12, E13 500x300mm</t>
  </si>
  <si>
    <t>1252226907</t>
  </si>
  <si>
    <t>40445235</t>
  </si>
  <si>
    <t>sloupek pro dopravní značku Al D 60mm v 3,5m</t>
  </si>
  <si>
    <t>162560963</t>
  </si>
  <si>
    <t>40445240</t>
  </si>
  <si>
    <t>patka pro sloupek Al D 60mm</t>
  </si>
  <si>
    <t>1658411363</t>
  </si>
  <si>
    <t>870857546</t>
  </si>
  <si>
    <t xml:space="preserve">Výkop základu RD </t>
  </si>
  <si>
    <t>[šířka * délka * hloubka]</t>
  </si>
  <si>
    <t>3,1*6,1*1,15</t>
  </si>
  <si>
    <t>Výkop základu T III Z [počet * m3]</t>
  </si>
  <si>
    <t>2*1,5</t>
  </si>
  <si>
    <t>-437168191</t>
  </si>
  <si>
    <t>Zásyp základu RD</t>
  </si>
  <si>
    <t>5,5*2,5*1</t>
  </si>
  <si>
    <t>Zásyp jam základu T III Z [počet * m3]</t>
  </si>
  <si>
    <t>-368165261</t>
  </si>
  <si>
    <t>úprava terénu po demontáži RD</t>
  </si>
  <si>
    <t>-1555462340</t>
  </si>
  <si>
    <t>Základ RD</t>
  </si>
  <si>
    <t>Základ výstražníků</t>
  </si>
  <si>
    <t>2*0,6</t>
  </si>
  <si>
    <t>Ocelové konstrukce</t>
  </si>
  <si>
    <t>55347006</t>
  </si>
  <si>
    <t>rošt podlahový lisovaný žárově zinkovaný velikost 30/2mm 1000x1000mm</t>
  </si>
  <si>
    <t>-2061742612</t>
  </si>
  <si>
    <t>Poznámka k položce:_x000d_
Ocelový rošt se zábradlím připevněný k výstražnému stožáru pro přístup obsluhy</t>
  </si>
  <si>
    <t>13010508</t>
  </si>
  <si>
    <t>úhelník ocelový nerovnostranný jakost S235JR (11 375) 60x40x5mm</t>
  </si>
  <si>
    <t>-230308569</t>
  </si>
  <si>
    <t>13011061</t>
  </si>
  <si>
    <t>úhelník ocelový rovnostranný jakost S235JR (11 375) 30x30x5mm</t>
  </si>
  <si>
    <t>266126942</t>
  </si>
  <si>
    <t>628613611</t>
  </si>
  <si>
    <t>Žárové zinkování ponorem dílů ocelových konstrukcí mostů hmotnosti dílců do 100 kg</t>
  </si>
  <si>
    <t>2004033846</t>
  </si>
  <si>
    <t>https://podminky.urs.cz/item/CS_URS_2023_02/628613611</t>
  </si>
  <si>
    <t>HZS4152</t>
  </si>
  <si>
    <t>Hodinové zúčtovací sazby ostatních profesí obsluha stavebních strojů a zařízení mechanik odborný</t>
  </si>
  <si>
    <t>-713982300</t>
  </si>
  <si>
    <t>https://podminky.urs.cz/item/CS_URS_2023_02/HZS4152</t>
  </si>
  <si>
    <t>Poznámka k položce:_x000d_
Sestavení a montáž konstrukce</t>
  </si>
  <si>
    <t xml:space="preserve">Kabelizace 1 -  EY 3p</t>
  </si>
  <si>
    <t>1330</t>
  </si>
  <si>
    <t xml:space="preserve">Kabelizace 2 -  EY 7p</t>
  </si>
  <si>
    <t>2330</t>
  </si>
  <si>
    <t xml:space="preserve">Kabelizace 3 -  EY 12p</t>
  </si>
  <si>
    <t>950</t>
  </si>
  <si>
    <t xml:space="preserve">Kabelizace 4 -  EY 30p</t>
  </si>
  <si>
    <t>PS 03 - Oprava SZZ Hodonice</t>
  </si>
  <si>
    <t xml:space="preserve">    02.4 - Počítač náprav - venkovní část</t>
  </si>
  <si>
    <t xml:space="preserve">    03.1 - Kolejová deska a indikační skříňka</t>
  </si>
  <si>
    <t xml:space="preserve">    03.2 - Vnitřní zařízení počítače náprav</t>
  </si>
  <si>
    <t>06 - Zkoušení, regulace, revize</t>
  </si>
  <si>
    <t>779500736</t>
  </si>
  <si>
    <t>v.č. 801</t>
  </si>
  <si>
    <t>500+830</t>
  </si>
  <si>
    <t>-771662129</t>
  </si>
  <si>
    <t>950+1380</t>
  </si>
  <si>
    <t>-842979236</t>
  </si>
  <si>
    <t>7590521549</t>
  </si>
  <si>
    <t>Venkovní vedení kabelová - metalické sítě Plněné, párované s ochr. vodičem TCEKPFLEY 30 P 1,0 D</t>
  </si>
  <si>
    <t>-853041291</t>
  </si>
  <si>
    <t>-685719333</t>
  </si>
  <si>
    <t>k1+k2</t>
  </si>
  <si>
    <t>1831340267</t>
  </si>
  <si>
    <t>-1901327479</t>
  </si>
  <si>
    <t>-1101629215</t>
  </si>
  <si>
    <t>-1512591709</t>
  </si>
  <si>
    <t>-1784682073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</si>
  <si>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</si>
  <si>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</si>
  <si>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276838720</t>
  </si>
  <si>
    <t>-351812195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</si>
  <si>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</si>
  <si>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</si>
  <si>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2006606833</t>
  </si>
  <si>
    <t>EY 12p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</si>
  <si>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</si>
  <si>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</si>
  <si>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395747358</t>
  </si>
  <si>
    <t>1 " EY 30p</t>
  </si>
  <si>
    <t>-1748625498</t>
  </si>
  <si>
    <t>-1180539188</t>
  </si>
  <si>
    <t>7590525465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</si>
  <si>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</si>
  <si>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197790819</t>
  </si>
  <si>
    <t>EY 30p</t>
  </si>
  <si>
    <t>-991689514</t>
  </si>
  <si>
    <t>-1063282440</t>
  </si>
  <si>
    <t>v.č. 101, 102</t>
  </si>
  <si>
    <t>2150</t>
  </si>
  <si>
    <t>62162536</t>
  </si>
  <si>
    <t>-1475323677</t>
  </si>
  <si>
    <t>Chránička DN 160 [počet * m]</t>
  </si>
  <si>
    <t>2*15+2*12</t>
  </si>
  <si>
    <t>Prostup do sklepních prostor výpravní budovy chráničkou DN160</t>
  </si>
  <si>
    <t>2*15</t>
  </si>
  <si>
    <t>-1885769467</t>
  </si>
  <si>
    <t>Poznámka k položce:_x000d_
Chránička - prostup do objektu</t>
  </si>
  <si>
    <t>-540634901</t>
  </si>
  <si>
    <t>1526772605</t>
  </si>
  <si>
    <t>550</t>
  </si>
  <si>
    <t>-1441411835</t>
  </si>
  <si>
    <t>94978265</t>
  </si>
  <si>
    <t>Plastový žlab 200x120- odměřeno elektronicky [m]</t>
  </si>
  <si>
    <t>420</t>
  </si>
  <si>
    <t>Plastový žlab v dopravní budově - náhrada současného</t>
  </si>
  <si>
    <t>952131672</t>
  </si>
  <si>
    <t>7593501825</t>
  </si>
  <si>
    <t>Trasy kabelového vedení Lokátory a markery Ball Marker 1428 - XR ID, fialový zabezpečováci zapisovatelný</t>
  </si>
  <si>
    <t>1068770129</t>
  </si>
  <si>
    <t xml:space="preserve">Poznámka k položce:_x000d_
_x000d_
</t>
  </si>
  <si>
    <t>Jámy protlaků</t>
  </si>
  <si>
    <t>sdělovací zařízení</t>
  </si>
  <si>
    <t>1193537619</t>
  </si>
  <si>
    <t>1570456207</t>
  </si>
  <si>
    <t>-1589380474</t>
  </si>
  <si>
    <t>1827827660</t>
  </si>
  <si>
    <t>zatažení do stavědla St. II</t>
  </si>
  <si>
    <t>Zatažení do RD</t>
  </si>
  <si>
    <t>-2014713109</t>
  </si>
  <si>
    <t>-1837946627</t>
  </si>
  <si>
    <t>-1437609959</t>
  </si>
  <si>
    <t>1587721198</t>
  </si>
  <si>
    <t>-76174252</t>
  </si>
  <si>
    <t>-82302172</t>
  </si>
  <si>
    <t>-564569446</t>
  </si>
  <si>
    <t>1219652534</t>
  </si>
  <si>
    <t>985781507</t>
  </si>
  <si>
    <t>378626307</t>
  </si>
  <si>
    <t>-1415659967</t>
  </si>
  <si>
    <t>-1454587038</t>
  </si>
  <si>
    <t>609400947</t>
  </si>
  <si>
    <t>-1464446502</t>
  </si>
  <si>
    <t>-140365514</t>
  </si>
  <si>
    <t>7590725022</t>
  </si>
  <si>
    <t>Montáž doplňujících součástí ke světelnému návěstidlu svítilny návěstní</t>
  </si>
  <si>
    <t>-1017646383</t>
  </si>
  <si>
    <t>-346346443</t>
  </si>
  <si>
    <t>Počítač náprav - venkovní část</t>
  </si>
  <si>
    <t>-1494394349</t>
  </si>
  <si>
    <t>-2104565446</t>
  </si>
  <si>
    <t>-1770141197</t>
  </si>
  <si>
    <t>423509321</t>
  </si>
  <si>
    <t>-815697568</t>
  </si>
  <si>
    <t>-697317181</t>
  </si>
  <si>
    <t>-80745429</t>
  </si>
  <si>
    <t>-897691675</t>
  </si>
  <si>
    <t>837896808</t>
  </si>
  <si>
    <t>624192356</t>
  </si>
  <si>
    <t>-1344627198</t>
  </si>
  <si>
    <t>-1141122806</t>
  </si>
  <si>
    <t>-637352190</t>
  </si>
  <si>
    <t>907545947</t>
  </si>
  <si>
    <t>990120448</t>
  </si>
  <si>
    <t>-954853212</t>
  </si>
  <si>
    <t>7592910130</t>
  </si>
  <si>
    <t>Baterie Staniční akumulátory NiCd článek 1,2 V/150 Ah C5 se sintrovanou elektrodou, cena včetně spojovacího materiálu a bateriového nosiče či stojanu</t>
  </si>
  <si>
    <t>190119027</t>
  </si>
  <si>
    <t>-1434949768</t>
  </si>
  <si>
    <t>-1294841330</t>
  </si>
  <si>
    <t>Poznámka k položce:_x000d_
Měnič AR, popř. SM</t>
  </si>
  <si>
    <t>478245170</t>
  </si>
  <si>
    <t>222667882</t>
  </si>
  <si>
    <t>-208311626</t>
  </si>
  <si>
    <t>7593310627</t>
  </si>
  <si>
    <t>Konstrukční díly RACK 19" 42U perforované dveře, odnímatelné boky</t>
  </si>
  <si>
    <t>178200698</t>
  </si>
  <si>
    <t>Poznámka k položce:_x000d_
Rack pro umístění stojanu SZZ o rozměrech 60x60x200</t>
  </si>
  <si>
    <t>7593315210</t>
  </si>
  <si>
    <t>Montáž skříně 19" - usazení skříně na místě určení, zapojení</t>
  </si>
  <si>
    <t>-31178870</t>
  </si>
  <si>
    <t>743372861</t>
  </si>
  <si>
    <t>Poznámka k položce:_x000d_
Reléová výstroj umístěná ve skříni RACK - Atypické provedení.</t>
  </si>
  <si>
    <t>-284837982</t>
  </si>
  <si>
    <t>Poznámka k položce:_x000d_
Instalace do skříně RACK</t>
  </si>
  <si>
    <t>Kolejová deska a indikační skříňka</t>
  </si>
  <si>
    <t>529466363</t>
  </si>
  <si>
    <t>v.č. 651</t>
  </si>
  <si>
    <t>v.č. 661</t>
  </si>
  <si>
    <t>-1204104418</t>
  </si>
  <si>
    <t>1010170829</t>
  </si>
  <si>
    <t>-1495832216</t>
  </si>
  <si>
    <t>934918091</t>
  </si>
  <si>
    <t>-1258738080</t>
  </si>
  <si>
    <t>1909662047</t>
  </si>
  <si>
    <t>680444624</t>
  </si>
  <si>
    <t>-897638212</t>
  </si>
  <si>
    <t>7590300020</t>
  </si>
  <si>
    <t>Pomocná stavědla Zámek (CV707515012)</t>
  </si>
  <si>
    <t>-1238417973</t>
  </si>
  <si>
    <t>v.č. 500</t>
  </si>
  <si>
    <t>Zámek pro traťový klíč</t>
  </si>
  <si>
    <t>-1154102957</t>
  </si>
  <si>
    <t>-1154720590</t>
  </si>
  <si>
    <t>-320682576</t>
  </si>
  <si>
    <t>v.č. 651 Kolejová deska - úprava</t>
  </si>
  <si>
    <t>Tlačítko</t>
  </si>
  <si>
    <t>světelná buňka</t>
  </si>
  <si>
    <t>v.č. 661 Kolejová deska - nová</t>
  </si>
  <si>
    <t>Tlačítko s bezpečnostním uzávěrem</t>
  </si>
  <si>
    <t>počítadlo</t>
  </si>
  <si>
    <t>1524382308</t>
  </si>
  <si>
    <t>v.č. 500 Indikační deska SZZ a PZS - doplnění</t>
  </si>
  <si>
    <t>Traťový klíč</t>
  </si>
  <si>
    <t>03.2</t>
  </si>
  <si>
    <t>Vnitřní zařízení počítače náprav</t>
  </si>
  <si>
    <t>1134388052</t>
  </si>
  <si>
    <t>-208253550</t>
  </si>
  <si>
    <t>-1850350153</t>
  </si>
  <si>
    <t>1831188231</t>
  </si>
  <si>
    <t>-1935187414</t>
  </si>
  <si>
    <t>-895589413</t>
  </si>
  <si>
    <t>-377655271</t>
  </si>
  <si>
    <t>-278643429</t>
  </si>
  <si>
    <t>7594300102</t>
  </si>
  <si>
    <t>Počítače náprav Vnitřní prvky PN ACS 2000 Montážní skříňka BGT05 šíře 42TE</t>
  </si>
  <si>
    <t>-1388280161</t>
  </si>
  <si>
    <t>7594305065</t>
  </si>
  <si>
    <t>Montáž součástí počítače náprav skříně pro bloky šíře 42TE BGT 02</t>
  </si>
  <si>
    <t>1784403681</t>
  </si>
  <si>
    <t>7594305085</t>
  </si>
  <si>
    <t>Montáž součástí počítače náprav drátové formy pro skříň 42TE</t>
  </si>
  <si>
    <t>1218089732</t>
  </si>
  <si>
    <t>7491471010</t>
  </si>
  <si>
    <t>Demontáže elektroinstalace stávajících roštů nebo žlabů včetně kabelů, výložníků a stojin - včetně kabelových vedení umístěných na roštu</t>
  </si>
  <si>
    <t>1964836400</t>
  </si>
  <si>
    <t>Poznámka k položce:_x000d_
V dopravní kanceláři demontovat stávající plastový žlab v podlaze</t>
  </si>
  <si>
    <t>-694557809</t>
  </si>
  <si>
    <t>1216292918</t>
  </si>
  <si>
    <t>-55163578</t>
  </si>
  <si>
    <t>-346702849</t>
  </si>
  <si>
    <t>-1618273864</t>
  </si>
  <si>
    <t>-2086820894</t>
  </si>
  <si>
    <t>-624495215</t>
  </si>
  <si>
    <t>616901564</t>
  </si>
  <si>
    <t>1618092539</t>
  </si>
  <si>
    <t>1490880333</t>
  </si>
  <si>
    <t>-1506118896</t>
  </si>
  <si>
    <t>-2070270674</t>
  </si>
  <si>
    <t>-681706470</t>
  </si>
  <si>
    <t>978325710</t>
  </si>
  <si>
    <t>-786203703</t>
  </si>
  <si>
    <t>-1673091548</t>
  </si>
  <si>
    <t>7593317164</t>
  </si>
  <si>
    <t>Demontáž žlabu pro staniční zabezpečovací zařízení, skříňové provedení pro přívod kabelů</t>
  </si>
  <si>
    <t>-2029101178</t>
  </si>
  <si>
    <t>-1279404492</t>
  </si>
  <si>
    <t>415848695</t>
  </si>
  <si>
    <t>1680310537</t>
  </si>
  <si>
    <t>1040045309</t>
  </si>
  <si>
    <t>1237457624</t>
  </si>
  <si>
    <t>1341793533</t>
  </si>
  <si>
    <t>2015999733</t>
  </si>
  <si>
    <t>1901146811</t>
  </si>
  <si>
    <t>1954100008</t>
  </si>
  <si>
    <t>-492021484</t>
  </si>
  <si>
    <t>-16401720</t>
  </si>
  <si>
    <t>-1138172353</t>
  </si>
  <si>
    <t>-1733538072</t>
  </si>
  <si>
    <t>-668475279</t>
  </si>
  <si>
    <t>837522849</t>
  </si>
  <si>
    <t>-1852501100</t>
  </si>
  <si>
    <t>-1212293626</t>
  </si>
  <si>
    <t>-1169549644</t>
  </si>
  <si>
    <t>-1614265893</t>
  </si>
  <si>
    <t>1486597356</t>
  </si>
  <si>
    <t>Zkoušení, regulace, revize</t>
  </si>
  <si>
    <t>-165996076</t>
  </si>
  <si>
    <t>1141971936</t>
  </si>
  <si>
    <t>165643153</t>
  </si>
  <si>
    <t>-1494498645</t>
  </si>
  <si>
    <t>1493686329</t>
  </si>
  <si>
    <t>467101480</t>
  </si>
  <si>
    <t>819602756</t>
  </si>
  <si>
    <t>-946654439</t>
  </si>
  <si>
    <t>-866743041</t>
  </si>
  <si>
    <t>r1</t>
  </si>
  <si>
    <t>Rýhy 1 - trasa 35/50</t>
  </si>
  <si>
    <t>400</t>
  </si>
  <si>
    <t>r2</t>
  </si>
  <si>
    <t>Rýhy 2 - trasa 35/90</t>
  </si>
  <si>
    <t>1250</t>
  </si>
  <si>
    <t>j1</t>
  </si>
  <si>
    <t>Jámy hloubené ručně v hornině tř. I sk. 3</t>
  </si>
  <si>
    <t>6,12</t>
  </si>
  <si>
    <t xml:space="preserve">    21-M - Elektromontáže</t>
  </si>
  <si>
    <t>58932563</t>
  </si>
  <si>
    <t>beton C 16/20 X0,XC1 kamenivo frakce 0/8</t>
  </si>
  <si>
    <t>-204863829</t>
  </si>
  <si>
    <t>-85960156</t>
  </si>
  <si>
    <t>HZS4231</t>
  </si>
  <si>
    <t>Hodinové zúčtovací sazby ostatních profesí revizní a kontrolní činnost technik</t>
  </si>
  <si>
    <t>-664741476</t>
  </si>
  <si>
    <t>https://podminky.urs.cz/item/CS_URS_2023_02/HZS4231</t>
  </si>
  <si>
    <t>Poznámka k položce:_x000d_
Zabetonování podlahy po stavěcím přístroji, penetrace, pokládka dlažby</t>
  </si>
  <si>
    <t>132212132</t>
  </si>
  <si>
    <t>Hloubení nezapažených rýh šířky do 800 mm ručně s urovnáním dna do předepsaného profilu a spádu v hornině třídy těžitelnosti I skupiny 3 nesoudržných</t>
  </si>
  <si>
    <t>1821177318</t>
  </si>
  <si>
    <t>https://podminky.urs.cz/item/CS_URS_2023_02/132212132</t>
  </si>
  <si>
    <t>2*0,4</t>
  </si>
  <si>
    <t>898314199</t>
  </si>
  <si>
    <t>850*0,2*0,2</t>
  </si>
  <si>
    <t>-529388472</t>
  </si>
  <si>
    <t>Poznámka k položce:_x000d_
Pažení vjezdového návěstidla „L“ pro stabilitu</t>
  </si>
  <si>
    <t>40kg/m3 * objem ztrac. bednění</t>
  </si>
  <si>
    <t>0,04 * 16*(0,5*0,3*0,25)</t>
  </si>
  <si>
    <t>1694592670</t>
  </si>
  <si>
    <t>Pažení návěstidla L pro stabilitu</t>
  </si>
  <si>
    <t xml:space="preserve">počet tvárnic </t>
  </si>
  <si>
    <t>213691842</t>
  </si>
  <si>
    <t>-97652873</t>
  </si>
  <si>
    <t>(0,5*0,3*0,25)*16*0,688</t>
  </si>
  <si>
    <t>558117840</t>
  </si>
  <si>
    <t>ŽST Hodonice</t>
  </si>
  <si>
    <t>2*0,50</t>
  </si>
  <si>
    <t>1788179773</t>
  </si>
  <si>
    <t>1293925135</t>
  </si>
  <si>
    <t>-374665533</t>
  </si>
  <si>
    <t>316885196</t>
  </si>
  <si>
    <t>-1895405940</t>
  </si>
  <si>
    <t>871309672</t>
  </si>
  <si>
    <t>21-M</t>
  </si>
  <si>
    <t>Elektromontáže</t>
  </si>
  <si>
    <t>210040093</t>
  </si>
  <si>
    <t>Montáž konzol venkovního vedení nn sloupových jednoduchých</t>
  </si>
  <si>
    <t>598330793</t>
  </si>
  <si>
    <t>https://podminky.urs.cz/item/CS_URS_2023_02/210040093</t>
  </si>
  <si>
    <t>Poznámka k položce:_x000d_
Konzola pro pozinkovaný žlab 15x15cm</t>
  </si>
  <si>
    <t>59036350</t>
  </si>
  <si>
    <t>konzole stěnová pro připevnění nosného roštu ke stěně pozinkovaná ocel (pro vymezovač)</t>
  </si>
  <si>
    <t>-76992867</t>
  </si>
  <si>
    <t>220260702</t>
  </si>
  <si>
    <t>Montáž žlabu kabelového ocelového včetně zhotovení a upevnění 150 x 25 mm</t>
  </si>
  <si>
    <t>1815820230</t>
  </si>
  <si>
    <t>https://podminky.urs.cz/item/CS_URS_2023_02/220260702</t>
  </si>
  <si>
    <t>Montáž kabelového žlabu pozinkovaného se šroubovacím krytem [m]</t>
  </si>
  <si>
    <t>34575495</t>
  </si>
  <si>
    <t>žlab kabelový pozinkovaný 2m/ks 100X250</t>
  </si>
  <si>
    <t>436730929</t>
  </si>
  <si>
    <t>Žlab pozinkovaný 15x15cm [m]</t>
  </si>
  <si>
    <t>34575004</t>
  </si>
  <si>
    <t>víko žlabu pozinkované 2m/ks š 250mm</t>
  </si>
  <si>
    <t>-384856959</t>
  </si>
  <si>
    <t>šroubovací kryt pro žlab 15x15cm [m]</t>
  </si>
  <si>
    <t>34575547</t>
  </si>
  <si>
    <t>spojka pozinkovaná žlabu kabelového v 100mm</t>
  </si>
  <si>
    <t>489716664</t>
  </si>
  <si>
    <t>spojka žlabu [kus]</t>
  </si>
  <si>
    <t>700748633</t>
  </si>
  <si>
    <t>0,2*0,2*850*1,8</t>
  </si>
  <si>
    <t>2053634</t>
  </si>
  <si>
    <t>425063203</t>
  </si>
  <si>
    <t>1310848024</t>
  </si>
  <si>
    <t>Výkop pro základ upozorňovadla[výkop*(počet prvků)]</t>
  </si>
  <si>
    <t>0,4*0,4*1*7</t>
  </si>
  <si>
    <t>1,5*2</t>
  </si>
  <si>
    <t>1054989994</t>
  </si>
  <si>
    <t>1282098792</t>
  </si>
  <si>
    <t>-1846130074</t>
  </si>
  <si>
    <t>1200</t>
  </si>
  <si>
    <t>652114831</t>
  </si>
  <si>
    <t>500</t>
  </si>
  <si>
    <t>r3</t>
  </si>
  <si>
    <t>1882455681</t>
  </si>
  <si>
    <t>-266588003</t>
  </si>
  <si>
    <t>-1413390745</t>
  </si>
  <si>
    <t>-1471298843</t>
  </si>
  <si>
    <t>Protlak DN 160 [počet * m]</t>
  </si>
  <si>
    <t>2*8+2*6</t>
  </si>
  <si>
    <t>1238103902</t>
  </si>
  <si>
    <t>2103969754</t>
  </si>
  <si>
    <t>652865989</t>
  </si>
  <si>
    <t>-466267815</t>
  </si>
  <si>
    <t>12,5</t>
  </si>
  <si>
    <t>37,5</t>
  </si>
  <si>
    <t>-1352641976</t>
  </si>
  <si>
    <t>59245212</t>
  </si>
  <si>
    <t>dlažba zámková tvaru I 196x161x60mm přírodní</t>
  </si>
  <si>
    <t>-1986608020</t>
  </si>
  <si>
    <t>460881612</t>
  </si>
  <si>
    <t>Kryt vozovek a chodníků kladení dlažby (materiál ve specifikaci) včetně spárování, do lože z kameniva těženého z dlaždic betonových tvarovaných nebo zámkových</t>
  </si>
  <si>
    <t>1160314876</t>
  </si>
  <si>
    <t>https://podminky.urs.cz/item/CS_URS_2023_02/460881612</t>
  </si>
  <si>
    <t>-1762375634</t>
  </si>
  <si>
    <t xml:space="preserve">Rozšíření podloží ve stávající podlaze pro nový žlab v DK </t>
  </si>
  <si>
    <t>0,1*0,1*3</t>
  </si>
  <si>
    <t>-522091103</t>
  </si>
  <si>
    <t>Prostup zdivem tloušťky 90cm do sklepních prostor DN 160</t>
  </si>
  <si>
    <t>1840078529</t>
  </si>
  <si>
    <t xml:space="preserve">Dočasný prostup zdivem </t>
  </si>
  <si>
    <t>-974194431</t>
  </si>
  <si>
    <t>Poznámka k položce:_x000d_
Uvedení konstrukcí podlah a násypů do původního stavu</t>
  </si>
  <si>
    <t>-569537678</t>
  </si>
  <si>
    <t>-467886912</t>
  </si>
  <si>
    <t>SO 01 - Napájení SZZ Božice</t>
  </si>
  <si>
    <t>ŽST Božice u Znojma</t>
  </si>
  <si>
    <t>Signal Projekt, s.r.o.</t>
  </si>
  <si>
    <t>02 - Kabelové trasy</t>
  </si>
  <si>
    <t xml:space="preserve">    021 - Kabely</t>
  </si>
  <si>
    <t>03 - Rozvaděče, vnější zařízení</t>
  </si>
  <si>
    <t xml:space="preserve">    022 - Kabelové žlaby a chráničky</t>
  </si>
  <si>
    <t xml:space="preserve">    023 - Uzemnění a hromosvod</t>
  </si>
  <si>
    <t>04 - Všeobecné náklady</t>
  </si>
  <si>
    <t>021</t>
  </si>
  <si>
    <t>Kabely</t>
  </si>
  <si>
    <t>7492501760</t>
  </si>
  <si>
    <t>Kabely, vodiče, šňůry Cu - nn Kabel silový 2 a 3-žílový Cu, plastová izolace CYKY 3J1,5 (3Cx 1,5)</t>
  </si>
  <si>
    <t>-1468550662</t>
  </si>
  <si>
    <t>7492502020</t>
  </si>
  <si>
    <t>Kabely, vodiče, šňůry Cu - nn Kabel silový 4 a 5-žílový Cu, plastová izolace CYKY 5J4 (5Cx4)</t>
  </si>
  <si>
    <t>-682448904</t>
  </si>
  <si>
    <t>2115123215</t>
  </si>
  <si>
    <t>1881272275</t>
  </si>
  <si>
    <t>1060471818</t>
  </si>
  <si>
    <t>-2018659584</t>
  </si>
  <si>
    <t>-451605523</t>
  </si>
  <si>
    <t>Rozvaděče, vnější zařízení</t>
  </si>
  <si>
    <t>7494003478</t>
  </si>
  <si>
    <t>Modulární přístroje Jističe do 80 A; 10 kA 3+N-pólové In 16 A, Ue AC 230/400 V / DC 216 V, charakteristika B, 3+N-pól, Icn 10 kA</t>
  </si>
  <si>
    <t>1729959842</t>
  </si>
  <si>
    <t>7494351040</t>
  </si>
  <si>
    <t>Montáž jističů (do 10 kA) tři+N pólových do 20 A</t>
  </si>
  <si>
    <t>-449629405</t>
  </si>
  <si>
    <t>7494003390</t>
  </si>
  <si>
    <t>Modulární přístroje Jističe do 80 A; 10 kA 3-pólové In 25 A, Ue AC 230/400 V / DC 216 V, charakteristika B, 3pól, Icn 10 kA</t>
  </si>
  <si>
    <t>1164756802</t>
  </si>
  <si>
    <t>7494351032</t>
  </si>
  <si>
    <t>Montáž jističů (do 10 kA) třípólových přes 20 do 63 A</t>
  </si>
  <si>
    <t>-109614318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</si>
  <si>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</si>
  <si>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</si>
  <si>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-328947122</t>
  </si>
  <si>
    <t>7494452010</t>
  </si>
  <si>
    <t>Montáž pojistek nn do 25 A</t>
  </si>
  <si>
    <t>-1640303638</t>
  </si>
  <si>
    <t>7494003692</t>
  </si>
  <si>
    <t>Modulární přístroje Jističe Příslušenství Ue DC 24 V, 2x zapínací kontakt, např. pro LTE, LTN, LVN</t>
  </si>
  <si>
    <t>-880490829</t>
  </si>
  <si>
    <t>7494003654</t>
  </si>
  <si>
    <t>Modulární přístroje Jističe Příslušenství 1x zapínací kontakt, 1x rozpínací kontakt, např. pro LTE, LTN, LVN, MSO</t>
  </si>
  <si>
    <t>1551336234</t>
  </si>
  <si>
    <t>7494351080</t>
  </si>
  <si>
    <t>Montáž jističů (do 10 kA) přídavných zařízení k instalačním jističům do 125 A pomocného spínače (1x zap., 1x vyp. kontakt)</t>
  </si>
  <si>
    <t>1553113554</t>
  </si>
  <si>
    <t>7494009786</t>
  </si>
  <si>
    <t>Přístroje pro spínání a ovládání Spouštěče motoru Příslušenství Napěťové spouště AC 24 V</t>
  </si>
  <si>
    <t>182721690</t>
  </si>
  <si>
    <t>7494351085</t>
  </si>
  <si>
    <t>Montáž jističů (do 10 kA) přídavných zařízení k instalačním jističům do 125 A napěťové spouště</t>
  </si>
  <si>
    <t>554699837</t>
  </si>
  <si>
    <t>7494371015</t>
  </si>
  <si>
    <t>Demontáž zařízení jističe nebo vypínače z rozvaděče nn - stávajícího z rozvaděče nn včetně odpojení přívodních kabelů nebo pasů a nakládky na určený prostředek</t>
  </si>
  <si>
    <t>758760332</t>
  </si>
  <si>
    <t>7494371030</t>
  </si>
  <si>
    <t>Demontáž zařízení měřícího z rozvaděče nn - stávajícího z rozvaděče nn včetně odpojení přívodních kabelů nebo pasů a nakládky na určený prostředek</t>
  </si>
  <si>
    <t>1212953087</t>
  </si>
  <si>
    <t>7494004520</t>
  </si>
  <si>
    <t>Modulární přístroje Ostatní přístroje -modulární přístroje Vypínače In 32 A, Ue AC 250/440 V, 3pól</t>
  </si>
  <si>
    <t>1996552569</t>
  </si>
  <si>
    <t>7494010346</t>
  </si>
  <si>
    <t>Přístroje pro spínání a ovládání Měřící přístroje, elektroměry Elektroměry ED310.DR.14Z302-00, 3 x 230/400 V, 0,2-63 A</t>
  </si>
  <si>
    <t>-639239336</t>
  </si>
  <si>
    <t>7494658012</t>
  </si>
  <si>
    <t>Montáž elektroměrů trojfázových - do rozvaděče nebo skříně</t>
  </si>
  <si>
    <t>2047921896</t>
  </si>
  <si>
    <t>7494658035</t>
  </si>
  <si>
    <t>Montáž elektroměrů úřední cejchování - do rozvaděče nebo skříně</t>
  </si>
  <si>
    <t>971791075</t>
  </si>
  <si>
    <t>7494010374</t>
  </si>
  <si>
    <t>Přístroje pro spínání a ovládání Svornice a pomocný materiál Svornice Svorka RSA 2,5 A řadová černá</t>
  </si>
  <si>
    <t>400572604</t>
  </si>
  <si>
    <t>7494756010</t>
  </si>
  <si>
    <t>Montáž svornic řadových nn včetně upevnění a štítku pro Cu/Al vodiče do 2,5 mm2 - do rozvaděče nebo skříně</t>
  </si>
  <si>
    <t>1145315940</t>
  </si>
  <si>
    <t>7494010404</t>
  </si>
  <si>
    <t>Přístroje pro spínání a ovládání Svornice a pomocný materiál Svornice Svorka RSA 6 A řadová černá</t>
  </si>
  <si>
    <t>-540384703</t>
  </si>
  <si>
    <t>7494756014</t>
  </si>
  <si>
    <t>Montáž svornic řadových nn včetně upevnění a štítku pro Cu/Al vodiče do 6 mm2 - do rozvaděče nebo skříně</t>
  </si>
  <si>
    <t>183879454</t>
  </si>
  <si>
    <t>7494010428</t>
  </si>
  <si>
    <t>Přístroje pro spínání a ovládání Svornice a pomocný materiál Svornice Svorka RSA 16 A řadová černá</t>
  </si>
  <si>
    <t>-1903942826</t>
  </si>
  <si>
    <t>7494756016</t>
  </si>
  <si>
    <t>Montáž svornic řadových nn včetně upevnění a štítku pro Cu/Al vodiče do 16 mm2 - do rozvaděče nebo skříně</t>
  </si>
  <si>
    <t>-1940548143</t>
  </si>
  <si>
    <t>7494004084</t>
  </si>
  <si>
    <t>Modulární přístroje Přepěťové ochrany Svodiče bleskových proudů typ 1, Iimp 25 kA, Uc AC 350 V, výměnné moduly, se signalizací, jiskřiště, 3+N-pól</t>
  </si>
  <si>
    <t>-766093452</t>
  </si>
  <si>
    <t>7494751010</t>
  </si>
  <si>
    <t>Montáž svodičů přepětí pro sítě nn - typ 1 (třída B) pro třífázové sítě - do rozvaděče nebo skříně</t>
  </si>
  <si>
    <t>-1302338801</t>
  </si>
  <si>
    <t>7494758010</t>
  </si>
  <si>
    <t>Montáž ostatních zařízení rozvaděčů nn přístrojový rošt - do rozvaděče nebo skříně</t>
  </si>
  <si>
    <t>413031611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</si>
  <si>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</si>
  <si>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OPVA14-3</t>
  </si>
  <si>
    <t>-2071113699</t>
  </si>
  <si>
    <t>7494453015</t>
  </si>
  <si>
    <t>Montáž pojistkových odpínačů pro válcové pojistky včetně montáže pojistek do 63 A třípólový - do skříně nebo rozvaděče</t>
  </si>
  <si>
    <t>-488526874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</si>
  <si>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</si>
  <si>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</si>
  <si>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1691531291</t>
  </si>
  <si>
    <t>7494758025</t>
  </si>
  <si>
    <t>Montáž ostatních zařízení rozvaděčů nn obal na výkresy do rozvaděče - do rozvaděče nebo skříně</t>
  </si>
  <si>
    <t>-1043341341</t>
  </si>
  <si>
    <t>7491205700</t>
  </si>
  <si>
    <t>Elektroinstalační materiál Zásuvky instalační Zásuvka3 fázová 400V/32A montáž do rozváděče, 5 pólová</t>
  </si>
  <si>
    <t>-1623463095</t>
  </si>
  <si>
    <t>7494010104</t>
  </si>
  <si>
    <t>Přístroje pro spínání a ovládání Ovladače, signálky Ovladače Otočný přepínač kompletní 1-0-1, 1Z, 1R, černý</t>
  </si>
  <si>
    <t>-1072826435</t>
  </si>
  <si>
    <t xml:space="preserve">Poznámka k položce:_x000d_
cena dle OTSKP_2023 (č.p. 744J42)_x000d_
</t>
  </si>
  <si>
    <t>7494651025</t>
  </si>
  <si>
    <t>Montáž ovládacích tlačítek otočných přepínačů</t>
  </si>
  <si>
    <t>-248198459</t>
  </si>
  <si>
    <t>7590127015</t>
  </si>
  <si>
    <t>Demontáž skříně napájecí - včetně odpojení zařízení od kabelových rozvodů</t>
  </si>
  <si>
    <t>544138328</t>
  </si>
  <si>
    <t>022</t>
  </si>
  <si>
    <t>Kabelové žlaby a chráničky</t>
  </si>
  <si>
    <t>-86586475</t>
  </si>
  <si>
    <t>7492756040</t>
  </si>
  <si>
    <t>Pomocné práce pro montáž kabelů zatažení kabelů do chráničky do 4 kg/m</t>
  </si>
  <si>
    <t>1749283160</t>
  </si>
  <si>
    <t>Poznámka k položce:_x000d_
chránička + lišta LV</t>
  </si>
  <si>
    <t>7593500609</t>
  </si>
  <si>
    <t>Trasy kabelového vedení Kabelové krycí desky a pásy Fólie výstražná červená š. 34cm (HM0673909992034)</t>
  </si>
  <si>
    <t>-1448128368</t>
  </si>
  <si>
    <t>7593505140</t>
  </si>
  <si>
    <t>Oddělení souběhu trasy od silového kabelu žlabem plastovým 120x110 mm - včetně žlabu</t>
  </si>
  <si>
    <t>190485555</t>
  </si>
  <si>
    <t>Poznámka k položce:_x000d_
montáž žlabu</t>
  </si>
  <si>
    <t>-1416778066</t>
  </si>
  <si>
    <t>7593500100</t>
  </si>
  <si>
    <t>Trasy kabelového vedení Kabelové žlaby (100x100) ohyb xx° + vrchní díl plast</t>
  </si>
  <si>
    <t>2082561577</t>
  </si>
  <si>
    <t>7593500105</t>
  </si>
  <si>
    <t>Trasy kabelového vedení Kabelové žlaby (100x100) T kus plast</t>
  </si>
  <si>
    <t>-1914750103</t>
  </si>
  <si>
    <t>7597593500095</t>
  </si>
  <si>
    <t>272769063</t>
  </si>
  <si>
    <t>7593505150</t>
  </si>
  <si>
    <t>Pokládka výstražné fólie do výkopu</t>
  </si>
  <si>
    <t>-1493286039</t>
  </si>
  <si>
    <t>023</t>
  </si>
  <si>
    <t>Uzemnění a hromosvod</t>
  </si>
  <si>
    <t>1175025905</t>
  </si>
  <si>
    <t>7491600010</t>
  </si>
  <si>
    <t>Uzemnění Vnitřní Uzemňovací vedení na povrchu, kruhovým vodičem FeZn do D=10 mm</t>
  </si>
  <si>
    <t>-1136912137</t>
  </si>
  <si>
    <t>1301603335</t>
  </si>
  <si>
    <t>7491600260</t>
  </si>
  <si>
    <t>Uzemnění Vnější Tyč ZT 1,5t T-profil zemnící</t>
  </si>
  <si>
    <t>866547682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</si>
  <si>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</si>
  <si>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</si>
  <si>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-1276154620</t>
  </si>
  <si>
    <t>Poznámka k položce:_x000d_
hloubkový zemnič pro uzemnění</t>
  </si>
  <si>
    <t>-460314493</t>
  </si>
  <si>
    <t>7491601650</t>
  </si>
  <si>
    <t>Uzemnění Hromosvodné vedení Svorka SU FeZn</t>
  </si>
  <si>
    <t>-2071801675</t>
  </si>
  <si>
    <t>7491601710</t>
  </si>
  <si>
    <t>Uzemnění Hromosvodné vedení Svorka SZa zkušební (SZm)</t>
  </si>
  <si>
    <t>-146199960</t>
  </si>
  <si>
    <t>636491695</t>
  </si>
  <si>
    <t>7491653010</t>
  </si>
  <si>
    <t>Montáž hromosvodného vedení svodových vodičů průměru do 10 mm z pozinkované oceli (FeZn) nebo měděného (Cu) s podpěrami - upevnění, propojení a připojení pomocí svorek</t>
  </si>
  <si>
    <t>450403960</t>
  </si>
  <si>
    <t>7491600710</t>
  </si>
  <si>
    <t>Uzemnění Hromosvodné vedení Tyč JR 1,5 (JP15) jímací</t>
  </si>
  <si>
    <t>1191579745</t>
  </si>
  <si>
    <t>7491653030</t>
  </si>
  <si>
    <t>Montáž hromosvodného vedení jímací tyče včetně stojanu, délky do 5 m - včetně upevňovacích prvků a svorek, připojení</t>
  </si>
  <si>
    <t>-1622127525</t>
  </si>
  <si>
    <t>7491601470</t>
  </si>
  <si>
    <t>Uzemnění Hromosvodné vedení Svorka SR 3b - plech</t>
  </si>
  <si>
    <t>-26362338</t>
  </si>
  <si>
    <t>7491601450</t>
  </si>
  <si>
    <t>Uzemnění Hromosvodné vedení Svorka SR 2b</t>
  </si>
  <si>
    <t>-2013442222</t>
  </si>
  <si>
    <t>7491654012</t>
  </si>
  <si>
    <t>Montáž svorek spojovacích se 3 a více šrouby (typ ST, SJ, SK, SZ, SR01, 02, aj.)</t>
  </si>
  <si>
    <t>125095761</t>
  </si>
  <si>
    <t>7491600380</t>
  </si>
  <si>
    <t>Uzemnění Hromosvodné vedení Držák DOHT na trubku</t>
  </si>
  <si>
    <t>691617649</t>
  </si>
  <si>
    <t>7491600320</t>
  </si>
  <si>
    <t>Uzemnění Hromosvodné vedení Držák DOHL L oddáleného hromosvodu</t>
  </si>
  <si>
    <t>-1941975311</t>
  </si>
  <si>
    <t>7491600360</t>
  </si>
  <si>
    <t>Uzemnění Hromosvodné vedení Držák DOHS "T" oddáleného hromosvo</t>
  </si>
  <si>
    <t>-1822569595</t>
  </si>
  <si>
    <t>7491654040</t>
  </si>
  <si>
    <t>Montáž svorek tvarování prvků jímacího vedení</t>
  </si>
  <si>
    <t>1367289563</t>
  </si>
  <si>
    <t>7491600550</t>
  </si>
  <si>
    <t>Uzemnění Hromosvodné vedení Drát uzem. AL pr.8 AlMgSi měkký</t>
  </si>
  <si>
    <t>-1134630207</t>
  </si>
  <si>
    <t>7491600630</t>
  </si>
  <si>
    <t>Uzemnění Hromosvodné vedení Tyč IT 1m izolační</t>
  </si>
  <si>
    <t>-805873183</t>
  </si>
  <si>
    <t>7491600640</t>
  </si>
  <si>
    <t>Uzemnění Hromosvodné vedení Tyč ITJ 43 izolační pro jímací tyč 430mm</t>
  </si>
  <si>
    <t>1622030567</t>
  </si>
  <si>
    <t>7491600670</t>
  </si>
  <si>
    <t>Uzemnění Hromosvodné vedení Tyč ITV 43 pro vodič 430mm izolační</t>
  </si>
  <si>
    <t>2063338280</t>
  </si>
  <si>
    <t>Všeobecné náklady</t>
  </si>
  <si>
    <t>7498351010</t>
  </si>
  <si>
    <t>1746714879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</si>
  <si>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</si>
  <si>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</si>
  <si>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-21819110</t>
  </si>
  <si>
    <t>Poznámka k položce:_x000d_
V položce je zahrnutá možná nutnost spojkování kabelového vedení u nových KS5 a KS9, včetně materiálu a kabelů</t>
  </si>
  <si>
    <t>7499151030</t>
  </si>
  <si>
    <t>Dokončovací práce zkušební provoz - včetně prokázání technických a kvalitativních parametrů zařízení</t>
  </si>
  <si>
    <t>-1597398594</t>
  </si>
  <si>
    <t>7499151050</t>
  </si>
  <si>
    <t>Dokončovací práce manipulace na zařízeních prováděné provozovatelem - manipulace nutné pro další práce zhotovitele na technologickém souboru</t>
  </si>
  <si>
    <t>387244159</t>
  </si>
  <si>
    <t>-1852855876</t>
  </si>
  <si>
    <t>Signal Projekt,s.r.o.</t>
  </si>
  <si>
    <t>01 - Zemní práce</t>
  </si>
  <si>
    <t xml:space="preserve">    011 - Jámy, rýhy, protlaky</t>
  </si>
  <si>
    <t xml:space="preserve">    012 - Úpravy povrchů</t>
  </si>
  <si>
    <t xml:space="preserve">    013 - Stavební práce</t>
  </si>
  <si>
    <t>011</t>
  </si>
  <si>
    <t>Jámy, rýhy, protlaky</t>
  </si>
  <si>
    <t>460161173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</si>
  <si>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</si>
  <si>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-179853875</t>
  </si>
  <si>
    <t>https://podminky.urs.cz/item/CS_URS_2023_02/460161173</t>
  </si>
  <si>
    <t>460431183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</si>
  <si>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</si>
  <si>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1802659960</t>
  </si>
  <si>
    <t>https://podminky.urs.cz/item/CS_URS_2023_02/460431183</t>
  </si>
  <si>
    <t>28613904</t>
  </si>
  <si>
    <t>potrubí plynovodní PE 100RC SDR 17,6 PN 0,1MPa tyče 12m 160x9,1mm</t>
  </si>
  <si>
    <t>790119537</t>
  </si>
  <si>
    <t>Poznámka k položce:_x000d_
protlaky</t>
  </si>
  <si>
    <t>-314549600</t>
  </si>
  <si>
    <t>339047719</t>
  </si>
  <si>
    <t>1505445090</t>
  </si>
  <si>
    <t>460661512</t>
  </si>
  <si>
    <t>Kabelové lože z písku včetně podsypu, zhutnění a urovnání povrchu pro kabely nn zakryté plastovou fólií, šířky přes 25 do 50 cm</t>
  </si>
  <si>
    <t>834008012</t>
  </si>
  <si>
    <t>https://podminky.urs.cz/item/CS_URS_2023_02/460661512</t>
  </si>
  <si>
    <t>Poznámka k položce:_x000d_
Přípolož kabelu do kabelové trasy</t>
  </si>
  <si>
    <t>012</t>
  </si>
  <si>
    <t>Úpravy povrchů</t>
  </si>
  <si>
    <t>181951114</t>
  </si>
  <si>
    <t>Úprava pláně vyrovnáním výškových rozdílů strojně v hornině třídy těžitelnosti II, skupiny 4 a 5 se zhutněním</t>
  </si>
  <si>
    <t>1066954809</t>
  </si>
  <si>
    <t>https://podminky.urs.cz/item/CS_URS_2023_02/181951114</t>
  </si>
  <si>
    <t>460871145</t>
  </si>
  <si>
    <t>Podklad vozovek a chodníků včetně rozprostření a úpravy ze štěrkodrti, včetně zhutnění, tloušťky přes 20 do 25 cm</t>
  </si>
  <si>
    <t>1085428838</t>
  </si>
  <si>
    <t>https://podminky.urs.cz/item/CS_URS_2023_02/460871145</t>
  </si>
  <si>
    <t>460911122</t>
  </si>
  <si>
    <t>Očištění vybouraných prvků z vozovek a chodníků kostek nebo dlaždic od spojovacího materiálu s původní výplní spár kamenivem, s odklizením a uložením na vzdálenost 3 m dlaždic betonových tvarovaných nebo zámkových</t>
  </si>
  <si>
    <t>1693286418</t>
  </si>
  <si>
    <t>https://podminky.urs.cz/item/CS_URS_2023_02/460911122</t>
  </si>
  <si>
    <t>58343930</t>
  </si>
  <si>
    <t>kamenivo drcené hrubé frakce 16/32</t>
  </si>
  <si>
    <t>-1087142799</t>
  </si>
  <si>
    <t>-689360493</t>
  </si>
  <si>
    <t>460921221</t>
  </si>
  <si>
    <t>Vyspravení krytu po překopech kladení dlažby pro pokládání kabelů, včetně rozprostření, urovnání a zhutnění podkladu a provedení lože z kameniva těženého z dlaždic betonových čtyřhranných</t>
  </si>
  <si>
    <t>-776006980</t>
  </si>
  <si>
    <t>https://podminky.urs.cz/item/CS_URS_2023_02/460921221</t>
  </si>
  <si>
    <t>Poznámka k položce:_x000d_
pokládka stávající dlažky</t>
  </si>
  <si>
    <t>58591005</t>
  </si>
  <si>
    <t>směs suchá omítková jádrová ruční</t>
  </si>
  <si>
    <t>-772438516</t>
  </si>
  <si>
    <t>58555535</t>
  </si>
  <si>
    <t>směs suchá omítková vápenocementová vnitřní štuková</t>
  </si>
  <si>
    <t>-1248262322</t>
  </si>
  <si>
    <t>HET.0063931.URS</t>
  </si>
  <si>
    <t>LATEX UNIVERZÁLNÍ bílá matná omyvatelná latexová barva univerzální do vnitřních i venkovních prostor</t>
  </si>
  <si>
    <t>-869407122</t>
  </si>
  <si>
    <t>460941233</t>
  </si>
  <si>
    <t>Vyplnění rýh vyplnění a omítnutí rýh ve stěnách hloubky přes 5 do 7 cm a šířky přes 10 do 15 cm</t>
  </si>
  <si>
    <t>1719687926</t>
  </si>
  <si>
    <t>https://podminky.urs.cz/item/CS_URS_2023_02/460941233</t>
  </si>
  <si>
    <t>468022221</t>
  </si>
  <si>
    <t>Vytrhání dlažby včetně ručního rozebrání, vytřídění, odhozu na hromady nebo naložení na dopravní prostředek a očistění kostek nebo dlaždic kladené do malty z dlaždic zámkových, spáry nezalité</t>
  </si>
  <si>
    <t>238345412</t>
  </si>
  <si>
    <t>https://podminky.urs.cz/item/CS_URS_2023_02/468022221</t>
  </si>
  <si>
    <t>468081322</t>
  </si>
  <si>
    <t>Vybourání otvorů ve zdivu cihelném plochy přes 0,0225 do 0,09 m2 a tloušťky přes 15 do 30 cm</t>
  </si>
  <si>
    <t>-5447835</t>
  </si>
  <si>
    <t>https://podminky.urs.cz/item/CS_URS_2023_02/468081322</t>
  </si>
  <si>
    <t>468081324</t>
  </si>
  <si>
    <t>Vybourání otvorů ve zdivu cihelném plochy přes 0,0225 do 0,09 m2 a tloušťky přes 45 do 60 cm</t>
  </si>
  <si>
    <t>-569048013</t>
  </si>
  <si>
    <t>https://podminky.urs.cz/item/CS_URS_2023_02/468081324</t>
  </si>
  <si>
    <t>468101433</t>
  </si>
  <si>
    <t>Vysekání rýh pro montáž trubek a kabelů v cihelných zdech hloubky přes 5 do 7 cm a šířky přes 10 do 15 cm</t>
  </si>
  <si>
    <t>1508534609</t>
  </si>
  <si>
    <t>https://podminky.urs.cz/item/CS_URS_2023_02/468101433</t>
  </si>
  <si>
    <t>HZS2311</t>
  </si>
  <si>
    <t>Hodinové zúčtovací sazby profesí PSV úpravy povrchů a podlahy malíř, natěrač, lakýrník</t>
  </si>
  <si>
    <t>846426460</t>
  </si>
  <si>
    <t>https://podminky.urs.cz/item/CS_URS_2023_02/HZS2311</t>
  </si>
  <si>
    <t>013</t>
  </si>
  <si>
    <t>Stavební práce</t>
  </si>
  <si>
    <t>460952212</t>
  </si>
  <si>
    <t>Vyplnění otvorů zazdívka otvorů ve zdivu cihlami pálenými plochy přes 0,0225 do 0,09 m2 a tloušťky přes 15 do 30 cm</t>
  </si>
  <si>
    <t>692818226</t>
  </si>
  <si>
    <t>https://podminky.urs.cz/item/CS_URS_2023_02/460952212</t>
  </si>
  <si>
    <t>460952394</t>
  </si>
  <si>
    <t>Vyplnění otvorů zazdívka otvorů ve zdivu cihlami pálenými plochy přes 0,0225 do 0,09 m2 a tloušťky přes 45 do 60 cm</t>
  </si>
  <si>
    <t>-1513480424</t>
  </si>
  <si>
    <t>https://podminky.urs.cz/item/CS_URS_2023_02/460952394</t>
  </si>
  <si>
    <t>VON - VON</t>
  </si>
  <si>
    <t>01 - VON</t>
  </si>
  <si>
    <t>OST - Ostatní</t>
  </si>
  <si>
    <t>OST</t>
  </si>
  <si>
    <t>Ostatní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</si>
  <si>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</si>
  <si>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</si>
  <si>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262144</t>
  </si>
  <si>
    <t>959398719</t>
  </si>
  <si>
    <t>Poznámka k položce:_x000d_
Měrnou jednotkou je t přepravovaného materiálu._x000d_
odvoz zeminy z výkopu na skládku</t>
  </si>
  <si>
    <t>Množství dle tabulky odpadů</t>
  </si>
  <si>
    <t>15 01 01 Obaly papírové a lepenkové</t>
  </si>
  <si>
    <t>0,06</t>
  </si>
  <si>
    <t>15 01 02 Obaly plastové</t>
  </si>
  <si>
    <t>0,07</t>
  </si>
  <si>
    <t>16 02 14 Vyřazená zařízení</t>
  </si>
  <si>
    <t>1,2</t>
  </si>
  <si>
    <t>16 06 02 Nikl – kadmiové baterie a akumulátory</t>
  </si>
  <si>
    <t>0,1</t>
  </si>
  <si>
    <t>17 01 01 Beton</t>
  </si>
  <si>
    <t>12,5+8</t>
  </si>
  <si>
    <t>17 01 02 Stavební a demoliční suť (cihly)</t>
  </si>
  <si>
    <t>0,4</t>
  </si>
  <si>
    <t>17 01 03 stavební a demoliční suť</t>
  </si>
  <si>
    <t>0,05</t>
  </si>
  <si>
    <t>17 01 07 Stavební a demoliční suť</t>
  </si>
  <si>
    <t>17 02 03 plasty</t>
  </si>
  <si>
    <t>0,09</t>
  </si>
  <si>
    <t>17 04 05 Železný šrot – konstrukce, stožáry, kolejnice</t>
  </si>
  <si>
    <t>17 04 11 Kabely neznečištěné</t>
  </si>
  <si>
    <t>17 05 04 Výkopová zemina</t>
  </si>
  <si>
    <t>1,7</t>
  </si>
  <si>
    <t>17 09 04 laminát z demolic technologických domků</t>
  </si>
  <si>
    <t>20 01 38 smýcené stromy a keře, pařezy</t>
  </si>
  <si>
    <t>20 03 01 Směsný komunální odpad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</si>
  <si>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</si>
  <si>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</si>
  <si>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-2093891376</t>
  </si>
  <si>
    <t>17 01 03 stavební a demoliční suť (tašky a keramické výrobky)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</si>
  <si>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</si>
  <si>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</si>
  <si>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-579340078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</si>
  <si>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</si>
  <si>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</si>
  <si>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-1376891065</t>
  </si>
  <si>
    <t>17 01 03 Stavební a demoliční suť (tašky a keramické výrobky)</t>
  </si>
  <si>
    <t>17 01 07 stavební a demoliční suť</t>
  </si>
  <si>
    <t>17 02 03 Plasty</t>
  </si>
  <si>
    <t>17 04 05 železný šrot - konstrukce, stožáry, kolejnice</t>
  </si>
  <si>
    <t xml:space="preserve">17 05 04 Výkopová zemina 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</si>
  <si>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</si>
  <si>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</si>
  <si>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724584198</t>
  </si>
  <si>
    <t>16 06 02 Nikl-kadmiové baterie a akumulátory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</si>
  <si>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</si>
  <si>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</si>
  <si>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-2033819707</t>
  </si>
  <si>
    <t>17 01 01 Beton z demolic objektů, základů</t>
  </si>
  <si>
    <t>17 01 01 kůly a sloupy betonové, betonové pražce</t>
  </si>
  <si>
    <t>022101001</t>
  </si>
  <si>
    <t>Geodetické práce Geodetické práce před opravou</t>
  </si>
  <si>
    <t>%</t>
  </si>
  <si>
    <t>1024</t>
  </si>
  <si>
    <t>-1678015983</t>
  </si>
  <si>
    <t>022101011</t>
  </si>
  <si>
    <t>Geodetické práce Geodetické práce v průběhu opravy</t>
  </si>
  <si>
    <t>-456314198</t>
  </si>
  <si>
    <t>022101021</t>
  </si>
  <si>
    <t>Geodetické práce Geodetické práce po ukončení opravy</t>
  </si>
  <si>
    <t>-1902386796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</si>
  <si>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</si>
  <si>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</si>
  <si>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-544523001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</si>
  <si>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</si>
  <si>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</si>
  <si>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233992165</t>
  </si>
  <si>
    <t>Poznámka k položce:_x000d_
Montážně výrobní dokumentace zhotovitele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</si>
  <si>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</si>
  <si>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</si>
  <si>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-360044390</t>
  </si>
  <si>
    <t>Poznámka k položce:_x000d_
Cena je včetně ceny za montážně výrobní dokumentaci zhotovitele</t>
  </si>
  <si>
    <t>024101301</t>
  </si>
  <si>
    <t>Inženýrská činnost posudky (např. statické aj.) a dozory</t>
  </si>
  <si>
    <t>-635983558</t>
  </si>
  <si>
    <t>033121001</t>
  </si>
  <si>
    <t>Provozní vlivy Rušení prací železničním provozem širá trať nebo dopravny s kolejovým rozvětvením s počtem vlaků za směnu 8,5 hod. do 25</t>
  </si>
  <si>
    <t>386472835</t>
  </si>
  <si>
    <t>032104001</t>
  </si>
  <si>
    <t>Územní vlivy práce na těžce přístupných místech</t>
  </si>
  <si>
    <t>1736993719</t>
  </si>
  <si>
    <t>SEZNAM FIGUR</t>
  </si>
  <si>
    <t>Výměra</t>
  </si>
  <si>
    <t xml:space="preserve"> PS 01/ 01</t>
  </si>
  <si>
    <t>Použití figury:</t>
  </si>
  <si>
    <t>Montáž kabelů 2- a 3-žílových Cu do 16 mm2</t>
  </si>
  <si>
    <t>Montáž kabelů 4- a 5-žílových Cu do 16 mm2</t>
  </si>
  <si>
    <t>Montáž kabelu návěstního volně uloženého s jádrem 1 mm Cu TCEKEZE, TCEKFE, TCEKPFLEY, TCEKPFLEZE do 7 P</t>
  </si>
  <si>
    <t>Montáž kabelu návěstního volně uloženého s jádrem 1 mm Cu TCEKEZE, TCEKFE, TCEKPFLEY, TCEKPFLEZE do 16 P</t>
  </si>
  <si>
    <t>Montáž kabelu návěstního volně uloženého s jádrem 1 mm Cu TCEKEZE, TCEKFE, TCEKPFLEY, TCEKPFLEZE do 30 P</t>
  </si>
  <si>
    <t>Montáž kabelu návěstního volně uloženého s jádrem 1 mm Cu TCEKEZE, TCEKFE, TCEKPFLEY, TCEKPFLEZE do 61 P</t>
  </si>
  <si>
    <t xml:space="preserve"> PS 03/ 01</t>
  </si>
  <si>
    <t xml:space="preserve"> PS 03/ 02</t>
  </si>
  <si>
    <t>Hloubení nezapažených jam při elektromontážích ručně v hornině tř I skupiny 3</t>
  </si>
  <si>
    <t>Zásyp jam při elektromontážích ručně se zhutněním z hornin třídy I skupiny 3</t>
  </si>
  <si>
    <t>Hloubení kabelových rýh ručně š 35 cm hl 50 cm v hornině tř I skupiny 3</t>
  </si>
  <si>
    <t>Zásyp kabelových rýh ručně se zhutněním š 35 cm hl 50 cm z horniny tř I skupiny 3</t>
  </si>
  <si>
    <t>Hloubení kabelových rýh ručně š 35 cm hl 90 cm v hornině tř I skupiny 3</t>
  </si>
  <si>
    <t>Zásyp kabelových rýh ručně se zhutněním š 35 cm hl 90 cm z horniny tř I skupiny 3</t>
  </si>
  <si>
    <t>Rýhy 3 - trasa 50/50</t>
  </si>
  <si>
    <t>Hloubení kabelových rýh ručně š 50 cm hl 50 cm v hornině tř I skupiny 3</t>
  </si>
  <si>
    <t>Zásyp kabelových rýh ručně se zhutněním š 50 cm hl 50 cm z horniny tř I skupiny 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</si>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</sst>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212121" TargetMode="External" /><Relationship Id="rId2" Type="http://schemas.openxmlformats.org/officeDocument/2006/relationships/hyperlink" Target="https://podminky.urs.cz/item/CS_URS_2023_02/174111101" TargetMode="External" /><Relationship Id="rId3" Type="http://schemas.openxmlformats.org/officeDocument/2006/relationships/hyperlink" Target="https://podminky.urs.cz/item/CS_URS_2023_02/460661111" TargetMode="External" /><Relationship Id="rId4" Type="http://schemas.openxmlformats.org/officeDocument/2006/relationships/hyperlink" Target="https://podminky.urs.cz/item/CS_URS_2023_02/460581131" TargetMode="External" /><Relationship Id="rId5" Type="http://schemas.openxmlformats.org/officeDocument/2006/relationships/hyperlink" Target="https://podminky.urs.cz/item/CS_URS_2023_02/460010021" TargetMode="External" /><Relationship Id="rId6" Type="http://schemas.openxmlformats.org/officeDocument/2006/relationships/hyperlink" Target="https://podminky.urs.cz/item/CS_URS_2023_02/460010023" TargetMode="External" /><Relationship Id="rId7" Type="http://schemas.openxmlformats.org/officeDocument/2006/relationships/hyperlink" Target="https://podminky.urs.cz/item/CS_URS_2023_02/460131113" TargetMode="External" /><Relationship Id="rId8" Type="http://schemas.openxmlformats.org/officeDocument/2006/relationships/hyperlink" Target="https://podminky.urs.cz/item/CS_URS_2023_02/460391123" TargetMode="External" /><Relationship Id="rId9" Type="http://schemas.openxmlformats.org/officeDocument/2006/relationships/hyperlink" Target="https://podminky.urs.cz/item/CS_URS_2023_02/460161142" TargetMode="External" /><Relationship Id="rId10" Type="http://schemas.openxmlformats.org/officeDocument/2006/relationships/hyperlink" Target="https://podminky.urs.cz/item/CS_URS_2023_02/460161182" TargetMode="External" /><Relationship Id="rId11" Type="http://schemas.openxmlformats.org/officeDocument/2006/relationships/hyperlink" Target="https://podminky.urs.cz/item/CS_URS_2023_02/460161242" TargetMode="External" /><Relationship Id="rId12" Type="http://schemas.openxmlformats.org/officeDocument/2006/relationships/hyperlink" Target="https://podminky.urs.cz/item/CS_URS_2023_02/460161282" TargetMode="External" /><Relationship Id="rId13" Type="http://schemas.openxmlformats.org/officeDocument/2006/relationships/hyperlink" Target="https://podminky.urs.cz/item/CS_URS_2023_02/460431152" TargetMode="External" /><Relationship Id="rId14" Type="http://schemas.openxmlformats.org/officeDocument/2006/relationships/hyperlink" Target="https://podminky.urs.cz/item/CS_URS_2023_02/460431192" TargetMode="External" /><Relationship Id="rId15" Type="http://schemas.openxmlformats.org/officeDocument/2006/relationships/hyperlink" Target="https://podminky.urs.cz/item/CS_URS_2023_02/460431252" TargetMode="External" /><Relationship Id="rId16" Type="http://schemas.openxmlformats.org/officeDocument/2006/relationships/hyperlink" Target="https://podminky.urs.cz/item/CS_URS_2023_02/460431292" TargetMode="External" /><Relationship Id="rId17" Type="http://schemas.openxmlformats.org/officeDocument/2006/relationships/hyperlink" Target="https://podminky.urs.cz/item/CS_URS_2023_02/460631211" TargetMode="External" /><Relationship Id="rId18" Type="http://schemas.openxmlformats.org/officeDocument/2006/relationships/hyperlink" Target="https://podminky.urs.cz/item/CS_URS_2023_02/460631214" TargetMode="External" /><Relationship Id="rId19" Type="http://schemas.openxmlformats.org/officeDocument/2006/relationships/hyperlink" Target="https://podminky.urs.cz/item/CS_URS_2023_02/460632112" TargetMode="External" /><Relationship Id="rId20" Type="http://schemas.openxmlformats.org/officeDocument/2006/relationships/hyperlink" Target="https://podminky.urs.cz/item/CS_URS_2023_02/460632212" TargetMode="External" /><Relationship Id="rId21" Type="http://schemas.openxmlformats.org/officeDocument/2006/relationships/hyperlink" Target="https://podminky.urs.cz/item/CS_URS_2023_02/460881611" TargetMode="External" /><Relationship Id="rId22" Type="http://schemas.openxmlformats.org/officeDocument/2006/relationships/hyperlink" Target="https://podminky.urs.cz/item/CS_URS_2023_02/468021212" TargetMode="External" /><Relationship Id="rId23" Type="http://schemas.openxmlformats.org/officeDocument/2006/relationships/hyperlink" Target="https://podminky.urs.cz/item/CS_URS_2023_02/468051131" TargetMode="External" /><Relationship Id="rId24" Type="http://schemas.openxmlformats.org/officeDocument/2006/relationships/hyperlink" Target="https://podminky.urs.cz/item/CS_URS_2023_02/220260505" TargetMode="External" /><Relationship Id="rId25" Type="http://schemas.openxmlformats.org/officeDocument/2006/relationships/hyperlink" Target="https://podminky.urs.cz/item/CS_URS_2023_02/468081326" TargetMode="External" /><Relationship Id="rId26" Type="http://schemas.openxmlformats.org/officeDocument/2006/relationships/hyperlink" Target="https://podminky.urs.cz/item/CS_URS_2023_02/468081333" TargetMode="External" /><Relationship Id="rId27" Type="http://schemas.openxmlformats.org/officeDocument/2006/relationships/hyperlink" Target="https://podminky.urs.cz/item/CS_URS_2023_02/HZS1301" TargetMode="External" /><Relationship Id="rId28" Type="http://schemas.openxmlformats.org/officeDocument/2006/relationships/hyperlink" Target="https://podminky.urs.cz/item/CS_URS_2023_02/HZS1321" TargetMode="External" /><Relationship Id="rId2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1311103" TargetMode="External" /><Relationship Id="rId2" Type="http://schemas.openxmlformats.org/officeDocument/2006/relationships/hyperlink" Target="https://podminky.urs.cz/item/CS_URS_2023_02/274121121" TargetMode="External" /><Relationship Id="rId3" Type="http://schemas.openxmlformats.org/officeDocument/2006/relationships/hyperlink" Target="https://podminky.urs.cz/item/CS_URS_2023_02/327313216" TargetMode="External" /><Relationship Id="rId4" Type="http://schemas.openxmlformats.org/officeDocument/2006/relationships/hyperlink" Target="https://podminky.urs.cz/item/CS_URS_2023_02/327313218" TargetMode="External" /><Relationship Id="rId5" Type="http://schemas.openxmlformats.org/officeDocument/2006/relationships/hyperlink" Target="https://podminky.urs.cz/item/CS_URS_2023_02/220960156" TargetMode="External" /><Relationship Id="rId6" Type="http://schemas.openxmlformats.org/officeDocument/2006/relationships/hyperlink" Target="https://podminky.urs.cz/item/CS_URS_2023_02/460131113" TargetMode="External" /><Relationship Id="rId7" Type="http://schemas.openxmlformats.org/officeDocument/2006/relationships/hyperlink" Target="https://podminky.urs.cz/item/CS_URS_2023_02/460391123" TargetMode="External" /><Relationship Id="rId8" Type="http://schemas.openxmlformats.org/officeDocument/2006/relationships/hyperlink" Target="https://podminky.urs.cz/item/CS_URS_2023_02/460581131" TargetMode="External" /><Relationship Id="rId9" Type="http://schemas.openxmlformats.org/officeDocument/2006/relationships/hyperlink" Target="https://podminky.urs.cz/item/CS_URS_2023_02/468051131" TargetMode="External" /><Relationship Id="rId10" Type="http://schemas.openxmlformats.org/officeDocument/2006/relationships/hyperlink" Target="https://podminky.urs.cz/item/CS_URS_2023_02/628613611" TargetMode="External" /><Relationship Id="rId11" Type="http://schemas.openxmlformats.org/officeDocument/2006/relationships/hyperlink" Target="https://podminky.urs.cz/item/CS_URS_2023_02/HZS4152" TargetMode="External" /><Relationship Id="rId1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1" TargetMode="External" /><Relationship Id="rId2" Type="http://schemas.openxmlformats.org/officeDocument/2006/relationships/hyperlink" Target="https://podminky.urs.cz/item/CS_URS_2023_02/132212132" TargetMode="External" /><Relationship Id="rId3" Type="http://schemas.openxmlformats.org/officeDocument/2006/relationships/hyperlink" Target="https://podminky.urs.cz/item/CS_URS_2023_02/174111101" TargetMode="External" /><Relationship Id="rId4" Type="http://schemas.openxmlformats.org/officeDocument/2006/relationships/hyperlink" Target="https://podminky.urs.cz/item/CS_URS_2023_02/274121121" TargetMode="External" /><Relationship Id="rId5" Type="http://schemas.openxmlformats.org/officeDocument/2006/relationships/hyperlink" Target="https://podminky.urs.cz/item/CS_URS_2023_02/460661111" TargetMode="External" /><Relationship Id="rId6" Type="http://schemas.openxmlformats.org/officeDocument/2006/relationships/hyperlink" Target="https://podminky.urs.cz/item/CS_URS_2023_02/460581131" TargetMode="External" /><Relationship Id="rId7" Type="http://schemas.openxmlformats.org/officeDocument/2006/relationships/hyperlink" Target="https://podminky.urs.cz/item/CS_URS_2023_02/210040093" TargetMode="External" /><Relationship Id="rId8" Type="http://schemas.openxmlformats.org/officeDocument/2006/relationships/hyperlink" Target="https://podminky.urs.cz/item/CS_URS_2023_02/220260702" TargetMode="External" /><Relationship Id="rId9" Type="http://schemas.openxmlformats.org/officeDocument/2006/relationships/hyperlink" Target="https://podminky.urs.cz/item/CS_URS_2023_02/460010021" TargetMode="External" /><Relationship Id="rId10" Type="http://schemas.openxmlformats.org/officeDocument/2006/relationships/hyperlink" Target="https://podminky.urs.cz/item/CS_URS_2023_02/460010023" TargetMode="External" /><Relationship Id="rId11" Type="http://schemas.openxmlformats.org/officeDocument/2006/relationships/hyperlink" Target="https://podminky.urs.cz/item/CS_URS_2023_02/460131113" TargetMode="External" /><Relationship Id="rId12" Type="http://schemas.openxmlformats.org/officeDocument/2006/relationships/hyperlink" Target="https://podminky.urs.cz/item/CS_URS_2023_02/460391123" TargetMode="External" /><Relationship Id="rId13" Type="http://schemas.openxmlformats.org/officeDocument/2006/relationships/hyperlink" Target="https://podminky.urs.cz/item/CS_URS_2023_02/460161142" TargetMode="External" /><Relationship Id="rId14" Type="http://schemas.openxmlformats.org/officeDocument/2006/relationships/hyperlink" Target="https://podminky.urs.cz/item/CS_URS_2023_02/460161182" TargetMode="External" /><Relationship Id="rId15" Type="http://schemas.openxmlformats.org/officeDocument/2006/relationships/hyperlink" Target="https://podminky.urs.cz/item/CS_URS_2023_02/460161242" TargetMode="External" /><Relationship Id="rId16" Type="http://schemas.openxmlformats.org/officeDocument/2006/relationships/hyperlink" Target="https://podminky.urs.cz/item/CS_URS_2023_02/460431152" TargetMode="External" /><Relationship Id="rId17" Type="http://schemas.openxmlformats.org/officeDocument/2006/relationships/hyperlink" Target="https://podminky.urs.cz/item/CS_URS_2023_02/460431192" TargetMode="External" /><Relationship Id="rId18" Type="http://schemas.openxmlformats.org/officeDocument/2006/relationships/hyperlink" Target="https://podminky.urs.cz/item/CS_URS_2023_02/460431252" TargetMode="External" /><Relationship Id="rId19" Type="http://schemas.openxmlformats.org/officeDocument/2006/relationships/hyperlink" Target="https://podminky.urs.cz/item/CS_URS_2023_02/460631214" TargetMode="External" /><Relationship Id="rId20" Type="http://schemas.openxmlformats.org/officeDocument/2006/relationships/hyperlink" Target="https://podminky.urs.cz/item/CS_URS_2023_02/460632112" TargetMode="External" /><Relationship Id="rId21" Type="http://schemas.openxmlformats.org/officeDocument/2006/relationships/hyperlink" Target="https://podminky.urs.cz/item/CS_URS_2023_02/460632212" TargetMode="External" /><Relationship Id="rId22" Type="http://schemas.openxmlformats.org/officeDocument/2006/relationships/hyperlink" Target="https://podminky.urs.cz/item/CS_URS_2023_02/460881611" TargetMode="External" /><Relationship Id="rId23" Type="http://schemas.openxmlformats.org/officeDocument/2006/relationships/hyperlink" Target="https://podminky.urs.cz/item/CS_URS_2023_02/468021212" TargetMode="External" /><Relationship Id="rId24" Type="http://schemas.openxmlformats.org/officeDocument/2006/relationships/hyperlink" Target="https://podminky.urs.cz/item/CS_URS_2023_02/460881612" TargetMode="External" /><Relationship Id="rId25" Type="http://schemas.openxmlformats.org/officeDocument/2006/relationships/hyperlink" Target="https://podminky.urs.cz/item/CS_URS_2023_02/468051131" TargetMode="External" /><Relationship Id="rId26" Type="http://schemas.openxmlformats.org/officeDocument/2006/relationships/hyperlink" Target="https://podminky.urs.cz/item/CS_URS_2023_02/468081326" TargetMode="External" /><Relationship Id="rId27" Type="http://schemas.openxmlformats.org/officeDocument/2006/relationships/hyperlink" Target="https://podminky.urs.cz/item/CS_URS_2023_02/468081333" TargetMode="External" /><Relationship Id="rId28" Type="http://schemas.openxmlformats.org/officeDocument/2006/relationships/hyperlink" Target="https://podminky.urs.cz/item/CS_URS_2023_02/HZS1321" TargetMode="External" /><Relationship Id="rId2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60161173" TargetMode="External" /><Relationship Id="rId2" Type="http://schemas.openxmlformats.org/officeDocument/2006/relationships/hyperlink" Target="https://podminky.urs.cz/item/CS_URS_2023_02/460431183" TargetMode="External" /><Relationship Id="rId3" Type="http://schemas.openxmlformats.org/officeDocument/2006/relationships/hyperlink" Target="https://podminky.urs.cz/item/CS_URS_2023_02/460631214" TargetMode="External" /><Relationship Id="rId4" Type="http://schemas.openxmlformats.org/officeDocument/2006/relationships/hyperlink" Target="https://podminky.urs.cz/item/CS_URS_2023_02/460632112" TargetMode="External" /><Relationship Id="rId5" Type="http://schemas.openxmlformats.org/officeDocument/2006/relationships/hyperlink" Target="https://podminky.urs.cz/item/CS_URS_2023_02/460632212" TargetMode="External" /><Relationship Id="rId6" Type="http://schemas.openxmlformats.org/officeDocument/2006/relationships/hyperlink" Target="https://podminky.urs.cz/item/CS_URS_2023_02/460661512" TargetMode="External" /><Relationship Id="rId7" Type="http://schemas.openxmlformats.org/officeDocument/2006/relationships/hyperlink" Target="https://podminky.urs.cz/item/CS_URS_2023_02/181951114" TargetMode="External" /><Relationship Id="rId8" Type="http://schemas.openxmlformats.org/officeDocument/2006/relationships/hyperlink" Target="https://podminky.urs.cz/item/CS_URS_2023_02/460871145" TargetMode="External" /><Relationship Id="rId9" Type="http://schemas.openxmlformats.org/officeDocument/2006/relationships/hyperlink" Target="https://podminky.urs.cz/item/CS_URS_2023_02/460911122" TargetMode="External" /><Relationship Id="rId10" Type="http://schemas.openxmlformats.org/officeDocument/2006/relationships/hyperlink" Target="https://podminky.urs.cz/item/CS_URS_2023_02/460921221" TargetMode="External" /><Relationship Id="rId11" Type="http://schemas.openxmlformats.org/officeDocument/2006/relationships/hyperlink" Target="https://podminky.urs.cz/item/CS_URS_2023_02/460941233" TargetMode="External" /><Relationship Id="rId12" Type="http://schemas.openxmlformats.org/officeDocument/2006/relationships/hyperlink" Target="https://podminky.urs.cz/item/CS_URS_2023_02/468022221" TargetMode="External" /><Relationship Id="rId13" Type="http://schemas.openxmlformats.org/officeDocument/2006/relationships/hyperlink" Target="https://podminky.urs.cz/item/CS_URS_2023_02/468081322" TargetMode="External" /><Relationship Id="rId14" Type="http://schemas.openxmlformats.org/officeDocument/2006/relationships/hyperlink" Target="https://podminky.urs.cz/item/CS_URS_2023_02/468081324" TargetMode="External" /><Relationship Id="rId15" Type="http://schemas.openxmlformats.org/officeDocument/2006/relationships/hyperlink" Target="https://podminky.urs.cz/item/CS_URS_2023_02/468101433" TargetMode="External" /><Relationship Id="rId16" Type="http://schemas.openxmlformats.org/officeDocument/2006/relationships/hyperlink" Target="https://podminky.urs.cz/item/CS_URS_2023_02/HZS2311" TargetMode="External" /><Relationship Id="rId17" Type="http://schemas.openxmlformats.org/officeDocument/2006/relationships/hyperlink" Target="https://podminky.urs.cz/item/CS_URS_2023_02/460952212" TargetMode="External" /><Relationship Id="rId18" Type="http://schemas.openxmlformats.org/officeDocument/2006/relationships/hyperlink" Target="https://podminky.urs.cz/item/CS_URS_2023_02/460952394" TargetMode="External" /><Relationship Id="rId19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2023/10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zabezpečovacího zařízení v ŽST Božice a Hodonice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Signal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Štěpán Mikš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ROUND(AG55+AG58+AG61+AG64+AG67,2)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ROUND(AS55+AS58+AS61+AS64+AS67,2)</f>
        <v>0</v>
      </c>
      <c r="AT54" s="107">
        <f>ROUND(SUM(AV54:AW54),2)</f>
        <v>0</v>
      </c>
      <c r="AU54" s="108">
        <f>ROUND(AU55+AU58+AU61+AU64+AU67,5)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ROUND(AZ55+AZ58+AZ61+AZ64+AZ67,2)</f>
        <v>0</v>
      </c>
      <c r="BA54" s="107">
        <f>ROUND(BA55+BA58+BA61+BA64+BA67,2)</f>
        <v>0</v>
      </c>
      <c r="BB54" s="107">
        <f>ROUND(BB55+BB58+BB61+BB64+BB67,2)</f>
        <v>0</v>
      </c>
      <c r="BC54" s="107">
        <f>ROUND(BC55+BC58+BC61+BC64+BC67,2)</f>
        <v>0</v>
      </c>
      <c r="BD54" s="109">
        <f>ROUND(BD55+BD58+BD61+BD64+BD67,2)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'01 - Technologická část'!J32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'01 - Technologická část'!P99</f>
        <v>0</v>
      </c>
      <c r="AV56" s="131">
        <f>'01 - Technologická část'!J35</f>
        <v>0</v>
      </c>
      <c r="AW56" s="131">
        <f>'01 - Technologická část'!J36</f>
        <v>0</v>
      </c>
      <c r="AX56" s="131">
        <f>'01 - Technologická část'!J37</f>
        <v>0</v>
      </c>
      <c r="AY56" s="131">
        <f>'01 - Technologická část'!J38</f>
        <v>0</v>
      </c>
      <c r="AZ56" s="131">
        <f>'01 - Technologická část'!F35</f>
        <v>0</v>
      </c>
      <c r="BA56" s="131">
        <f>'01 - Technologická část'!F36</f>
        <v>0</v>
      </c>
      <c r="BB56" s="131">
        <f>'01 - Technologická část'!F37</f>
        <v>0</v>
      </c>
      <c r="BC56" s="131">
        <f>'01 - Technologická část'!F38</f>
        <v>0</v>
      </c>
      <c r="BD56" s="133">
        <f>'01 - Technologická část'!F39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'02 - Stavební část'!P95</f>
        <v>0</v>
      </c>
      <c r="AV57" s="131">
        <f>'02 - Stavební část'!J35</f>
        <v>0</v>
      </c>
      <c r="AW57" s="131">
        <f>'02 - Stavební část'!J36</f>
        <v>0</v>
      </c>
      <c r="AX57" s="131">
        <f>'02 - Stavební část'!J37</f>
        <v>0</v>
      </c>
      <c r="AY57" s="131">
        <f>'02 - Stavební část'!J38</f>
        <v>0</v>
      </c>
      <c r="AZ57" s="131">
        <f>'02 - Stavební část'!F35</f>
        <v>0</v>
      </c>
      <c r="BA57" s="131">
        <f>'02 - Stavební část'!F36</f>
        <v>0</v>
      </c>
      <c r="BB57" s="131">
        <f>'02 - Stavební část'!F37</f>
        <v>0</v>
      </c>
      <c r="BC57" s="131">
        <f>'02 - Stavební část'!F38</f>
        <v>0</v>
      </c>
      <c r="BD57" s="133">
        <f>'02 - Stavební část'!F39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7" customFormat="1" ht="16.5" customHeight="1">
      <c r="A58" s="7"/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78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71</v>
      </c>
      <c r="BT58" s="124" t="s">
        <v>79</v>
      </c>
      <c r="BU58" s="124" t="s">
        <v>73</v>
      </c>
      <c r="BV58" s="124" t="s">
        <v>74</v>
      </c>
      <c r="BW58" s="124" t="s">
        <v>92</v>
      </c>
      <c r="BX58" s="124" t="s">
        <v>5</v>
      </c>
      <c r="CL58" s="124" t="s">
        <v>19</v>
      </c>
      <c r="CM58" s="124" t="s">
        <v>81</v>
      </c>
    </row>
    <row r="59" s="4" customFormat="1" ht="16.5" customHeight="1">
      <c r="A59" s="125" t="s">
        <v>82</v>
      </c>
      <c r="B59" s="64"/>
      <c r="C59" s="126"/>
      <c r="D59" s="126"/>
      <c r="E59" s="127" t="s">
        <v>83</v>
      </c>
      <c r="F59" s="127"/>
      <c r="G59" s="127"/>
      <c r="H59" s="127"/>
      <c r="I59" s="127"/>
      <c r="J59" s="126"/>
      <c r="K59" s="127" t="s">
        <v>84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'01 - Technologická část_01'!J32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'01 - Technologická část_01'!P94</f>
        <v>0</v>
      </c>
      <c r="AV59" s="131">
        <f>'01 - Technologická část_01'!J35</f>
        <v>0</v>
      </c>
      <c r="AW59" s="131">
        <f>'01 - Technologická část_01'!J36</f>
        <v>0</v>
      </c>
      <c r="AX59" s="131">
        <f>'01 - Technologická část_01'!J37</f>
        <v>0</v>
      </c>
      <c r="AY59" s="131">
        <f>'01 - Technologická část_01'!J38</f>
        <v>0</v>
      </c>
      <c r="AZ59" s="131">
        <f>'01 - Technologická část_01'!F35</f>
        <v>0</v>
      </c>
      <c r="BA59" s="131">
        <f>'01 - Technologická část_01'!F36</f>
        <v>0</v>
      </c>
      <c r="BB59" s="131">
        <f>'01 - Technologická část_01'!F37</f>
        <v>0</v>
      </c>
      <c r="BC59" s="131">
        <f>'01 - Technologická část_01'!F38</f>
        <v>0</v>
      </c>
      <c r="BD59" s="133">
        <f>'01 - Technologická část_01'!F39</f>
        <v>0</v>
      </c>
      <c r="BE59" s="4"/>
      <c r="BT59" s="134" t="s">
        <v>81</v>
      </c>
      <c r="BV59" s="134" t="s">
        <v>74</v>
      </c>
      <c r="BW59" s="134" t="s">
        <v>93</v>
      </c>
      <c r="BX59" s="134" t="s">
        <v>92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87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'02 - Stavební část_01'!J32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'02 - Stavební část_01'!P93</f>
        <v>0</v>
      </c>
      <c r="AV60" s="131">
        <f>'02 - Stavební část_01'!J35</f>
        <v>0</v>
      </c>
      <c r="AW60" s="131">
        <f>'02 - Stavební část_01'!J36</f>
        <v>0</v>
      </c>
      <c r="AX60" s="131">
        <f>'02 - Stavební část_01'!J37</f>
        <v>0</v>
      </c>
      <c r="AY60" s="131">
        <f>'02 - Stavební část_01'!J38</f>
        <v>0</v>
      </c>
      <c r="AZ60" s="131">
        <f>'02 - Stavební část_01'!F35</f>
        <v>0</v>
      </c>
      <c r="BA60" s="131">
        <f>'02 - Stavební část_01'!F36</f>
        <v>0</v>
      </c>
      <c r="BB60" s="131">
        <f>'02 - Stavební část_01'!F37</f>
        <v>0</v>
      </c>
      <c r="BC60" s="131">
        <f>'02 - Stavební část_01'!F38</f>
        <v>0</v>
      </c>
      <c r="BD60" s="133">
        <f>'02 - Stavební část_01'!F39</f>
        <v>0</v>
      </c>
      <c r="BE60" s="4"/>
      <c r="BT60" s="134" t="s">
        <v>81</v>
      </c>
      <c r="BV60" s="134" t="s">
        <v>74</v>
      </c>
      <c r="BW60" s="134" t="s">
        <v>94</v>
      </c>
      <c r="BX60" s="134" t="s">
        <v>92</v>
      </c>
      <c r="CL60" s="134" t="s">
        <v>19</v>
      </c>
    </row>
    <row r="61" s="7" customFormat="1" ht="16.5" customHeight="1">
      <c r="A61" s="7"/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ROUND(SUM(AG62:AG63),2)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ROUND(SUM(AS62:AS63),2)</f>
        <v>0</v>
      </c>
      <c r="AT61" s="121">
        <f>ROUND(SUM(AV61:AW61),2)</f>
        <v>0</v>
      </c>
      <c r="AU61" s="122">
        <f>ROUND(SUM(AU62:AU63),5)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ROUND(SUM(AZ62:AZ63),2)</f>
        <v>0</v>
      </c>
      <c r="BA61" s="121">
        <f>ROUND(SUM(BA62:BA63),2)</f>
        <v>0</v>
      </c>
      <c r="BB61" s="121">
        <f>ROUND(SUM(BB62:BB63),2)</f>
        <v>0</v>
      </c>
      <c r="BC61" s="121">
        <f>ROUND(SUM(BC62:BC63),2)</f>
        <v>0</v>
      </c>
      <c r="BD61" s="123">
        <f>ROUND(SUM(BD62:BD63),2)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97</v>
      </c>
      <c r="BX61" s="124" t="s">
        <v>5</v>
      </c>
      <c r="CL61" s="124" t="s">
        <v>19</v>
      </c>
      <c r="CM61" s="124" t="s">
        <v>81</v>
      </c>
    </row>
    <row r="62" s="4" customFormat="1" ht="16.5" customHeight="1">
      <c r="A62" s="125" t="s">
        <v>82</v>
      </c>
      <c r="B62" s="64"/>
      <c r="C62" s="126"/>
      <c r="D62" s="126"/>
      <c r="E62" s="127" t="s">
        <v>83</v>
      </c>
      <c r="F62" s="127"/>
      <c r="G62" s="127"/>
      <c r="H62" s="127"/>
      <c r="I62" s="127"/>
      <c r="J62" s="126"/>
      <c r="K62" s="127" t="s">
        <v>84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'01 - Technologická část_02'!J32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v>0</v>
      </c>
      <c r="AT62" s="131">
        <f>ROUND(SUM(AV62:AW62),2)</f>
        <v>0</v>
      </c>
      <c r="AU62" s="132">
        <f>'01 - Technologická část_02'!P100</f>
        <v>0</v>
      </c>
      <c r="AV62" s="131">
        <f>'01 - Technologická část_02'!J35</f>
        <v>0</v>
      </c>
      <c r="AW62" s="131">
        <f>'01 - Technologická část_02'!J36</f>
        <v>0</v>
      </c>
      <c r="AX62" s="131">
        <f>'01 - Technologická část_02'!J37</f>
        <v>0</v>
      </c>
      <c r="AY62" s="131">
        <f>'01 - Technologická část_02'!J38</f>
        <v>0</v>
      </c>
      <c r="AZ62" s="131">
        <f>'01 - Technologická část_02'!F35</f>
        <v>0</v>
      </c>
      <c r="BA62" s="131">
        <f>'01 - Technologická část_02'!F36</f>
        <v>0</v>
      </c>
      <c r="BB62" s="131">
        <f>'01 - Technologická část_02'!F37</f>
        <v>0</v>
      </c>
      <c r="BC62" s="131">
        <f>'01 - Technologická část_02'!F38</f>
        <v>0</v>
      </c>
      <c r="BD62" s="133">
        <f>'01 - Technologická část_02'!F39</f>
        <v>0</v>
      </c>
      <c r="BE62" s="4"/>
      <c r="BT62" s="134" t="s">
        <v>81</v>
      </c>
      <c r="BV62" s="134" t="s">
        <v>74</v>
      </c>
      <c r="BW62" s="134" t="s">
        <v>98</v>
      </c>
      <c r="BX62" s="134" t="s">
        <v>97</v>
      </c>
      <c r="CL62" s="134" t="s">
        <v>19</v>
      </c>
    </row>
    <row r="63" s="4" customFormat="1" ht="16.5" customHeight="1">
      <c r="A63" s="125" t="s">
        <v>82</v>
      </c>
      <c r="B63" s="64"/>
      <c r="C63" s="126"/>
      <c r="D63" s="126"/>
      <c r="E63" s="127" t="s">
        <v>87</v>
      </c>
      <c r="F63" s="127"/>
      <c r="G63" s="127"/>
      <c r="H63" s="127"/>
      <c r="I63" s="127"/>
      <c r="J63" s="126"/>
      <c r="K63" s="127" t="s">
        <v>88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'02 - Stavební část_02'!J32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'02 - Stavební část_02'!P97</f>
        <v>0</v>
      </c>
      <c r="AV63" s="131">
        <f>'02 - Stavební část_02'!J35</f>
        <v>0</v>
      </c>
      <c r="AW63" s="131">
        <f>'02 - Stavební část_02'!J36</f>
        <v>0</v>
      </c>
      <c r="AX63" s="131">
        <f>'02 - Stavební část_02'!J37</f>
        <v>0</v>
      </c>
      <c r="AY63" s="131">
        <f>'02 - Stavební část_02'!J38</f>
        <v>0</v>
      </c>
      <c r="AZ63" s="131">
        <f>'02 - Stavební část_02'!F35</f>
        <v>0</v>
      </c>
      <c r="BA63" s="131">
        <f>'02 - Stavební část_02'!F36</f>
        <v>0</v>
      </c>
      <c r="BB63" s="131">
        <f>'02 - Stavební část_02'!F37</f>
        <v>0</v>
      </c>
      <c r="BC63" s="131">
        <f>'02 - Stavební část_02'!F38</f>
        <v>0</v>
      </c>
      <c r="BD63" s="133">
        <f>'02 - Stavební část_02'!F39</f>
        <v>0</v>
      </c>
      <c r="BE63" s="4"/>
      <c r="BT63" s="134" t="s">
        <v>81</v>
      </c>
      <c r="BV63" s="134" t="s">
        <v>74</v>
      </c>
      <c r="BW63" s="134" t="s">
        <v>99</v>
      </c>
      <c r="BX63" s="134" t="s">
        <v>97</v>
      </c>
      <c r="CL63" s="134" t="s">
        <v>19</v>
      </c>
    </row>
    <row r="64" s="7" customFormat="1" ht="16.5" customHeight="1">
      <c r="A64" s="7"/>
      <c r="B64" s="112"/>
      <c r="C64" s="113"/>
      <c r="D64" s="114" t="s">
        <v>100</v>
      </c>
      <c r="E64" s="114"/>
      <c r="F64" s="114"/>
      <c r="G64" s="114"/>
      <c r="H64" s="114"/>
      <c r="I64" s="115"/>
      <c r="J64" s="114" t="s">
        <v>101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ROUND(SUM(AG65:AG66),2)</f>
        <v>0</v>
      </c>
      <c r="AH64" s="115"/>
      <c r="AI64" s="115"/>
      <c r="AJ64" s="115"/>
      <c r="AK64" s="115"/>
      <c r="AL64" s="115"/>
      <c r="AM64" s="115"/>
      <c r="AN64" s="117">
        <f>SUM(AG64,AT64)</f>
        <v>0</v>
      </c>
      <c r="AO64" s="115"/>
      <c r="AP64" s="115"/>
      <c r="AQ64" s="118" t="s">
        <v>78</v>
      </c>
      <c r="AR64" s="119"/>
      <c r="AS64" s="120">
        <f>ROUND(SUM(AS65:AS66),2)</f>
        <v>0</v>
      </c>
      <c r="AT64" s="121">
        <f>ROUND(SUM(AV64:AW64),2)</f>
        <v>0</v>
      </c>
      <c r="AU64" s="122">
        <f>ROUND(SUM(AU65:AU66),5)</f>
        <v>0</v>
      </c>
      <c r="AV64" s="121">
        <f>ROUND(AZ64*L29,2)</f>
        <v>0</v>
      </c>
      <c r="AW64" s="121">
        <f>ROUND(BA64*L30,2)</f>
        <v>0</v>
      </c>
      <c r="AX64" s="121">
        <f>ROUND(BB64*L29,2)</f>
        <v>0</v>
      </c>
      <c r="AY64" s="121">
        <f>ROUND(BC64*L30,2)</f>
        <v>0</v>
      </c>
      <c r="AZ64" s="121">
        <f>ROUND(SUM(AZ65:AZ66),2)</f>
        <v>0</v>
      </c>
      <c r="BA64" s="121">
        <f>ROUND(SUM(BA65:BA66),2)</f>
        <v>0</v>
      </c>
      <c r="BB64" s="121">
        <f>ROUND(SUM(BB65:BB66),2)</f>
        <v>0</v>
      </c>
      <c r="BC64" s="121">
        <f>ROUND(SUM(BC65:BC66),2)</f>
        <v>0</v>
      </c>
      <c r="BD64" s="123">
        <f>ROUND(SUM(BD65:BD66),2)</f>
        <v>0</v>
      </c>
      <c r="BE64" s="7"/>
      <c r="BS64" s="124" t="s">
        <v>71</v>
      </c>
      <c r="BT64" s="124" t="s">
        <v>79</v>
      </c>
      <c r="BU64" s="124" t="s">
        <v>73</v>
      </c>
      <c r="BV64" s="124" t="s">
        <v>74</v>
      </c>
      <c r="BW64" s="124" t="s">
        <v>102</v>
      </c>
      <c r="BX64" s="124" t="s">
        <v>5</v>
      </c>
      <c r="CL64" s="124" t="s">
        <v>19</v>
      </c>
      <c r="CM64" s="124" t="s">
        <v>81</v>
      </c>
    </row>
    <row r="65" s="4" customFormat="1" ht="16.5" customHeight="1">
      <c r="A65" s="125" t="s">
        <v>82</v>
      </c>
      <c r="B65" s="64"/>
      <c r="C65" s="126"/>
      <c r="D65" s="126"/>
      <c r="E65" s="127" t="s">
        <v>83</v>
      </c>
      <c r="F65" s="127"/>
      <c r="G65" s="127"/>
      <c r="H65" s="127"/>
      <c r="I65" s="127"/>
      <c r="J65" s="126"/>
      <c r="K65" s="127" t="s">
        <v>84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'01 - Technologická část_03'!J32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85</v>
      </c>
      <c r="AR65" s="66"/>
      <c r="AS65" s="130">
        <v>0</v>
      </c>
      <c r="AT65" s="131">
        <f>ROUND(SUM(AV65:AW65),2)</f>
        <v>0</v>
      </c>
      <c r="AU65" s="132">
        <f>'01 - Technologická část_03'!P91</f>
        <v>0</v>
      </c>
      <c r="AV65" s="131">
        <f>'01 - Technologická část_03'!J35</f>
        <v>0</v>
      </c>
      <c r="AW65" s="131">
        <f>'01 - Technologická část_03'!J36</f>
        <v>0</v>
      </c>
      <c r="AX65" s="131">
        <f>'01 - Technologická část_03'!J37</f>
        <v>0</v>
      </c>
      <c r="AY65" s="131">
        <f>'01 - Technologická část_03'!J38</f>
        <v>0</v>
      </c>
      <c r="AZ65" s="131">
        <f>'01 - Technologická část_03'!F35</f>
        <v>0</v>
      </c>
      <c r="BA65" s="131">
        <f>'01 - Technologická část_03'!F36</f>
        <v>0</v>
      </c>
      <c r="BB65" s="131">
        <f>'01 - Technologická část_03'!F37</f>
        <v>0</v>
      </c>
      <c r="BC65" s="131">
        <f>'01 - Technologická část_03'!F38</f>
        <v>0</v>
      </c>
      <c r="BD65" s="133">
        <f>'01 - Technologická část_03'!F39</f>
        <v>0</v>
      </c>
      <c r="BE65" s="4"/>
      <c r="BT65" s="134" t="s">
        <v>81</v>
      </c>
      <c r="BV65" s="134" t="s">
        <v>74</v>
      </c>
      <c r="BW65" s="134" t="s">
        <v>103</v>
      </c>
      <c r="BX65" s="134" t="s">
        <v>102</v>
      </c>
      <c r="CL65" s="134" t="s">
        <v>19</v>
      </c>
    </row>
    <row r="66" s="4" customFormat="1" ht="16.5" customHeight="1">
      <c r="A66" s="125" t="s">
        <v>82</v>
      </c>
      <c r="B66" s="64"/>
      <c r="C66" s="126"/>
      <c r="D66" s="126"/>
      <c r="E66" s="127" t="s">
        <v>87</v>
      </c>
      <c r="F66" s="127"/>
      <c r="G66" s="127"/>
      <c r="H66" s="127"/>
      <c r="I66" s="127"/>
      <c r="J66" s="126"/>
      <c r="K66" s="127" t="s">
        <v>88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'02 - Stavební část_03'!J32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85</v>
      </c>
      <c r="AR66" s="66"/>
      <c r="AS66" s="130">
        <v>0</v>
      </c>
      <c r="AT66" s="131">
        <f>ROUND(SUM(AV66:AW66),2)</f>
        <v>0</v>
      </c>
      <c r="AU66" s="132">
        <f>'02 - Stavební část_03'!P89</f>
        <v>0</v>
      </c>
      <c r="AV66" s="131">
        <f>'02 - Stavební část_03'!J35</f>
        <v>0</v>
      </c>
      <c r="AW66" s="131">
        <f>'02 - Stavební část_03'!J36</f>
        <v>0</v>
      </c>
      <c r="AX66" s="131">
        <f>'02 - Stavební část_03'!J37</f>
        <v>0</v>
      </c>
      <c r="AY66" s="131">
        <f>'02 - Stavební část_03'!J38</f>
        <v>0</v>
      </c>
      <c r="AZ66" s="131">
        <f>'02 - Stavební část_03'!F35</f>
        <v>0</v>
      </c>
      <c r="BA66" s="131">
        <f>'02 - Stavební část_03'!F36</f>
        <v>0</v>
      </c>
      <c r="BB66" s="131">
        <f>'02 - Stavební část_03'!F37</f>
        <v>0</v>
      </c>
      <c r="BC66" s="131">
        <f>'02 - Stavební část_03'!F38</f>
        <v>0</v>
      </c>
      <c r="BD66" s="133">
        <f>'02 - Stavební část_03'!F39</f>
        <v>0</v>
      </c>
      <c r="BE66" s="4"/>
      <c r="BT66" s="134" t="s">
        <v>81</v>
      </c>
      <c r="BV66" s="134" t="s">
        <v>74</v>
      </c>
      <c r="BW66" s="134" t="s">
        <v>104</v>
      </c>
      <c r="BX66" s="134" t="s">
        <v>102</v>
      </c>
      <c r="CL66" s="134" t="s">
        <v>19</v>
      </c>
    </row>
    <row r="67" s="7" customFormat="1" ht="16.5" customHeight="1">
      <c r="A67" s="7"/>
      <c r="B67" s="112"/>
      <c r="C67" s="113"/>
      <c r="D67" s="114" t="s">
        <v>105</v>
      </c>
      <c r="E67" s="114"/>
      <c r="F67" s="114"/>
      <c r="G67" s="114"/>
      <c r="H67" s="114"/>
      <c r="I67" s="115"/>
      <c r="J67" s="114" t="s">
        <v>105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ROUND(AG68,2)</f>
        <v>0</v>
      </c>
      <c r="AH67" s="115"/>
      <c r="AI67" s="115"/>
      <c r="AJ67" s="115"/>
      <c r="AK67" s="115"/>
      <c r="AL67" s="115"/>
      <c r="AM67" s="115"/>
      <c r="AN67" s="117">
        <f>SUM(AG67,AT67)</f>
        <v>0</v>
      </c>
      <c r="AO67" s="115"/>
      <c r="AP67" s="115"/>
      <c r="AQ67" s="118" t="s">
        <v>78</v>
      </c>
      <c r="AR67" s="119"/>
      <c r="AS67" s="120">
        <f>ROUND(AS68,2)</f>
        <v>0</v>
      </c>
      <c r="AT67" s="121">
        <f>ROUND(SUM(AV67:AW67),2)</f>
        <v>0</v>
      </c>
      <c r="AU67" s="122">
        <f>ROUND(AU68,5)</f>
        <v>0</v>
      </c>
      <c r="AV67" s="121">
        <f>ROUND(AZ67*L29,2)</f>
        <v>0</v>
      </c>
      <c r="AW67" s="121">
        <f>ROUND(BA67*L30,2)</f>
        <v>0</v>
      </c>
      <c r="AX67" s="121">
        <f>ROUND(BB67*L29,2)</f>
        <v>0</v>
      </c>
      <c r="AY67" s="121">
        <f>ROUND(BC67*L30,2)</f>
        <v>0</v>
      </c>
      <c r="AZ67" s="121">
        <f>ROUND(AZ68,2)</f>
        <v>0</v>
      </c>
      <c r="BA67" s="121">
        <f>ROUND(BA68,2)</f>
        <v>0</v>
      </c>
      <c r="BB67" s="121">
        <f>ROUND(BB68,2)</f>
        <v>0</v>
      </c>
      <c r="BC67" s="121">
        <f>ROUND(BC68,2)</f>
        <v>0</v>
      </c>
      <c r="BD67" s="123">
        <f>ROUND(BD68,2)</f>
        <v>0</v>
      </c>
      <c r="BE67" s="7"/>
      <c r="BS67" s="124" t="s">
        <v>71</v>
      </c>
      <c r="BT67" s="124" t="s">
        <v>79</v>
      </c>
      <c r="BU67" s="124" t="s">
        <v>73</v>
      </c>
      <c r="BV67" s="124" t="s">
        <v>74</v>
      </c>
      <c r="BW67" s="124" t="s">
        <v>106</v>
      </c>
      <c r="BX67" s="124" t="s">
        <v>5</v>
      </c>
      <c r="CL67" s="124" t="s">
        <v>19</v>
      </c>
      <c r="CM67" s="124" t="s">
        <v>81</v>
      </c>
    </row>
    <row r="68" s="4" customFormat="1" ht="16.5" customHeight="1">
      <c r="A68" s="125" t="s">
        <v>82</v>
      </c>
      <c r="B68" s="64"/>
      <c r="C68" s="126"/>
      <c r="D68" s="126"/>
      <c r="E68" s="127" t="s">
        <v>83</v>
      </c>
      <c r="F68" s="127"/>
      <c r="G68" s="127"/>
      <c r="H68" s="127"/>
      <c r="I68" s="127"/>
      <c r="J68" s="126"/>
      <c r="K68" s="127" t="s">
        <v>105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'01 - VON'!J32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85</v>
      </c>
      <c r="AR68" s="66"/>
      <c r="AS68" s="135">
        <v>0</v>
      </c>
      <c r="AT68" s="136">
        <f>ROUND(SUM(AV68:AW68),2)</f>
        <v>0</v>
      </c>
      <c r="AU68" s="137">
        <f>'01 - VON'!P87</f>
        <v>0</v>
      </c>
      <c r="AV68" s="136">
        <f>'01 - VON'!J35</f>
        <v>0</v>
      </c>
      <c r="AW68" s="136">
        <f>'01 - VON'!J36</f>
        <v>0</v>
      </c>
      <c r="AX68" s="136">
        <f>'01 - VON'!J37</f>
        <v>0</v>
      </c>
      <c r="AY68" s="136">
        <f>'01 - VON'!J38</f>
        <v>0</v>
      </c>
      <c r="AZ68" s="136">
        <f>'01 - VON'!F35</f>
        <v>0</v>
      </c>
      <c r="BA68" s="136">
        <f>'01 - VON'!F36</f>
        <v>0</v>
      </c>
      <c r="BB68" s="136">
        <f>'01 - VON'!F37</f>
        <v>0</v>
      </c>
      <c r="BC68" s="136">
        <f>'01 - VON'!F38</f>
        <v>0</v>
      </c>
      <c r="BD68" s="138">
        <f>'01 - VON'!F39</f>
        <v>0</v>
      </c>
      <c r="BE68" s="4"/>
      <c r="BT68" s="134" t="s">
        <v>81</v>
      </c>
      <c r="BV68" s="134" t="s">
        <v>74</v>
      </c>
      <c r="BW68" s="134" t="s">
        <v>107</v>
      </c>
      <c r="BX68" s="134" t="s">
        <v>106</v>
      </c>
      <c r="CL68" s="134" t="s">
        <v>19</v>
      </c>
    </row>
    <row r="69" s="2" customFormat="1" ht="30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45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</row>
  </sheetData>
  <sheetProtection sheet="1" formatColumns="0" formatRows="0" objects="1" scenarios="1" spinCount="100000" saltValue="Gv6jsKcHKVw5pPRz6N1Mg6hoYquWmiTnrb+IWRmOBSMFj8582ewtYDGJJ9/eOe6k9IJNiobOnS/J5eM0uJdwTg==" hashValue="87zJD+FTJM/tRtkU1lV0CnE0eKrSY5ypq3fJax6sm+ez1H3DN4exSeaTwmKrhrOhfXyZ6mw7tdJubiqEAKfGLA==" algorithmName="SHA-512" password="CC35"/>
  <mergeCells count="94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01 - Technologická část'!C2" display="/"/>
    <hyperlink ref="A57" location="'02 - Stavební část'!C2" display="/"/>
    <hyperlink ref="A59" location="'01 - Technologická část_01'!C2" display="/"/>
    <hyperlink ref="A60" location="'02 - Stavební část_01'!C2" display="/"/>
    <hyperlink ref="A62" location="'01 - Technologická část_02'!C2" display="/"/>
    <hyperlink ref="A63" location="'02 - Stavební část_02'!C2" display="/"/>
    <hyperlink ref="A65" location="'01 - Technologická část_03'!C2" display="/"/>
    <hyperlink ref="A66" location="'02 - Stavební část_03'!C2" display="/"/>
    <hyperlink ref="A68" location="'01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2195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2196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ROUND((SUM(BE87:BE210)),  2)</f>
        <v>0</v>
      </c>
      <c r="G35" s="39"/>
      <c r="H35" s="39"/>
      <c r="I35" s="159">
        <v>0.20999999999999999</v>
      </c>
      <c r="J35" s="158">
        <f>ROUND(((SUM(BE87:BE210))*I35),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ROUND((SUM(BF87:BF210)),  2)</f>
        <v>0</v>
      </c>
      <c r="G36" s="39"/>
      <c r="H36" s="39"/>
      <c r="I36" s="159">
        <v>0.14999999999999999</v>
      </c>
      <c r="J36" s="158">
        <f>ROUND(((SUM(BF87:BF210))*I36),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ROUND((SUM(BG87:BG210)),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ROUND((SUM(BH87:BH210)),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ROUND((SUM(BI87:BI210)),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2195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VON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2197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906</v>
      </c>
      <c r="E65" s="179"/>
      <c r="F65" s="179"/>
      <c r="G65" s="179"/>
      <c r="H65" s="179"/>
      <c r="I65" s="179"/>
      <c r="J65" s="180">
        <f>J199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154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1" t="str">
        <f>E7</f>
        <v>Oprava zabezpečovacího zařízení v ŽST Božice a Hodonice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127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2195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134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01 - VON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11. 9. 2023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 xml:space="preserve"> </v>
      </c>
      <c r="G83" s="41"/>
      <c r="H83" s="41"/>
      <c r="I83" s="33" t="s">
        <v>30</v>
      </c>
      <c r="J83" s="37" t="str">
        <f>E23</f>
        <v>Signal Projekt s.r.o.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28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Štěpán Mikš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155</v>
      </c>
      <c r="D86" s="190" t="s">
        <v>57</v>
      </c>
      <c r="E86" s="190" t="s">
        <v>53</v>
      </c>
      <c r="F86" s="190" t="s">
        <v>54</v>
      </c>
      <c r="G86" s="190" t="s">
        <v>156</v>
      </c>
      <c r="H86" s="190" t="s">
        <v>157</v>
      </c>
      <c r="I86" s="190" t="s">
        <v>158</v>
      </c>
      <c r="J86" s="190" t="s">
        <v>138</v>
      </c>
      <c r="K86" s="191" t="s">
        <v>159</v>
      </c>
      <c r="L86" s="192"/>
      <c r="M86" s="93" t="s">
        <v>19</v>
      </c>
      <c r="N86" s="94" t="s">
        <v>42</v>
      </c>
      <c r="O86" s="94" t="s">
        <v>160</v>
      </c>
      <c r="P86" s="94" t="s">
        <v>161</v>
      </c>
      <c r="Q86" s="94" t="s">
        <v>162</v>
      </c>
      <c r="R86" s="94" t="s">
        <v>163</v>
      </c>
      <c r="S86" s="94" t="s">
        <v>164</v>
      </c>
      <c r="T86" s="95" t="s">
        <v>165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166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P88+P199</f>
        <v>0</v>
      </c>
      <c r="Q87" s="97"/>
      <c r="R87" s="195">
        <f>R88+R199</f>
        <v>0</v>
      </c>
      <c r="S87" s="97"/>
      <c r="T87" s="196">
        <f>T88+T199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139</v>
      </c>
      <c r="BK87" s="197">
        <f>BK88+BK199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2198</v>
      </c>
      <c r="F88" s="201" t="s">
        <v>2199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SUM(P89:P198)</f>
        <v>0</v>
      </c>
      <c r="Q88" s="206"/>
      <c r="R88" s="207">
        <f>SUM(R89:R198)</f>
        <v>0</v>
      </c>
      <c r="S88" s="206"/>
      <c r="T88" s="208">
        <f>SUM(T89:T198)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174</v>
      </c>
      <c r="AT88" s="210" t="s">
        <v>71</v>
      </c>
      <c r="AU88" s="210" t="s">
        <v>72</v>
      </c>
      <c r="AY88" s="209" t="s">
        <v>168</v>
      </c>
      <c r="BK88" s="211">
        <f>SUM(BK89:BK198)</f>
        <v>0</v>
      </c>
    </row>
    <row r="89" s="2" customFormat="1" ht="101.25" customHeight="1">
      <c r="A89" s="39"/>
      <c r="B89" s="40"/>
      <c r="C89" s="259" t="s">
        <v>79</v>
      </c>
      <c r="D89" s="259" t="s">
        <v>203</v>
      </c>
      <c r="E89" s="260" t="s">
        <v>2200</v>
      </c>
      <c r="F89" s="261" t="s">
        <v>2201</v>
      </c>
      <c r="G89" s="262" t="s">
        <v>977</v>
      </c>
      <c r="H89" s="263">
        <v>34.310000000000002</v>
      </c>
      <c r="I89" s="264"/>
      <c r="J89" s="265">
        <f>ROUND(I89*H89,2)</f>
        <v>0</v>
      </c>
      <c r="K89" s="261" t="s">
        <v>172</v>
      </c>
      <c r="L89" s="45"/>
      <c r="M89" s="266" t="s">
        <v>19</v>
      </c>
      <c r="N89" s="267" t="s">
        <v>43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2202</v>
      </c>
      <c r="AT89" s="224" t="s">
        <v>203</v>
      </c>
      <c r="AU89" s="224" t="s">
        <v>79</v>
      </c>
      <c r="AY89" s="18" t="s">
        <v>168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79</v>
      </c>
      <c r="BK89" s="225">
        <f>ROUND(I89*H89,2)</f>
        <v>0</v>
      </c>
      <c r="BL89" s="18" t="s">
        <v>2202</v>
      </c>
      <c r="BM89" s="224" t="s">
        <v>2203</v>
      </c>
    </row>
    <row r="90" s="2" customFormat="1">
      <c r="A90" s="39"/>
      <c r="B90" s="40"/>
      <c r="C90" s="41"/>
      <c r="D90" s="228" t="s">
        <v>207</v>
      </c>
      <c r="E90" s="41"/>
      <c r="F90" s="268" t="s">
        <v>2204</v>
      </c>
      <c r="G90" s="41"/>
      <c r="H90" s="41"/>
      <c r="I90" s="269"/>
      <c r="J90" s="41"/>
      <c r="K90" s="41"/>
      <c r="L90" s="45"/>
      <c r="M90" s="270"/>
      <c r="N90" s="27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207</v>
      </c>
      <c r="AU90" s="18" t="s">
        <v>79</v>
      </c>
    </row>
    <row r="91" s="13" customFormat="1">
      <c r="A91" s="13"/>
      <c r="B91" s="226"/>
      <c r="C91" s="227"/>
      <c r="D91" s="228" t="s">
        <v>176</v>
      </c>
      <c r="E91" s="229" t="s">
        <v>19</v>
      </c>
      <c r="F91" s="230" t="s">
        <v>2205</v>
      </c>
      <c r="G91" s="227"/>
      <c r="H91" s="229" t="s">
        <v>19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176</v>
      </c>
      <c r="AU91" s="236" t="s">
        <v>79</v>
      </c>
      <c r="AV91" s="13" t="s">
        <v>79</v>
      </c>
      <c r="AW91" s="13" t="s">
        <v>33</v>
      </c>
      <c r="AX91" s="13" t="s">
        <v>72</v>
      </c>
      <c r="AY91" s="236" t="s">
        <v>168</v>
      </c>
    </row>
    <row r="92" s="13" customFormat="1">
      <c r="A92" s="13"/>
      <c r="B92" s="226"/>
      <c r="C92" s="227"/>
      <c r="D92" s="228" t="s">
        <v>176</v>
      </c>
      <c r="E92" s="229" t="s">
        <v>19</v>
      </c>
      <c r="F92" s="230" t="s">
        <v>2206</v>
      </c>
      <c r="G92" s="227"/>
      <c r="H92" s="229" t="s">
        <v>19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176</v>
      </c>
      <c r="AU92" s="236" t="s">
        <v>79</v>
      </c>
      <c r="AV92" s="13" t="s">
        <v>79</v>
      </c>
      <c r="AW92" s="13" t="s">
        <v>33</v>
      </c>
      <c r="AX92" s="13" t="s">
        <v>72</v>
      </c>
      <c r="AY92" s="236" t="s">
        <v>168</v>
      </c>
    </row>
    <row r="93" s="14" customFormat="1">
      <c r="A93" s="14"/>
      <c r="B93" s="237"/>
      <c r="C93" s="238"/>
      <c r="D93" s="228" t="s">
        <v>176</v>
      </c>
      <c r="E93" s="239" t="s">
        <v>19</v>
      </c>
      <c r="F93" s="240" t="s">
        <v>2207</v>
      </c>
      <c r="G93" s="238"/>
      <c r="H93" s="241">
        <v>0.059999999999999998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176</v>
      </c>
      <c r="AU93" s="247" t="s">
        <v>79</v>
      </c>
      <c r="AV93" s="14" t="s">
        <v>81</v>
      </c>
      <c r="AW93" s="14" t="s">
        <v>33</v>
      </c>
      <c r="AX93" s="14" t="s">
        <v>72</v>
      </c>
      <c r="AY93" s="247" t="s">
        <v>168</v>
      </c>
    </row>
    <row r="94" s="13" customFormat="1">
      <c r="A94" s="13"/>
      <c r="B94" s="226"/>
      <c r="C94" s="227"/>
      <c r="D94" s="228" t="s">
        <v>176</v>
      </c>
      <c r="E94" s="229" t="s">
        <v>19</v>
      </c>
      <c r="F94" s="230" t="s">
        <v>2208</v>
      </c>
      <c r="G94" s="227"/>
      <c r="H94" s="229" t="s">
        <v>19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176</v>
      </c>
      <c r="AU94" s="236" t="s">
        <v>79</v>
      </c>
      <c r="AV94" s="13" t="s">
        <v>79</v>
      </c>
      <c r="AW94" s="13" t="s">
        <v>33</v>
      </c>
      <c r="AX94" s="13" t="s">
        <v>72</v>
      </c>
      <c r="AY94" s="236" t="s">
        <v>168</v>
      </c>
    </row>
    <row r="95" s="14" customFormat="1">
      <c r="A95" s="14"/>
      <c r="B95" s="237"/>
      <c r="C95" s="238"/>
      <c r="D95" s="228" t="s">
        <v>176</v>
      </c>
      <c r="E95" s="239" t="s">
        <v>19</v>
      </c>
      <c r="F95" s="240" t="s">
        <v>2209</v>
      </c>
      <c r="G95" s="238"/>
      <c r="H95" s="241">
        <v>0.070000000000000007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176</v>
      </c>
      <c r="AU95" s="247" t="s">
        <v>79</v>
      </c>
      <c r="AV95" s="14" t="s">
        <v>81</v>
      </c>
      <c r="AW95" s="14" t="s">
        <v>33</v>
      </c>
      <c r="AX95" s="14" t="s">
        <v>72</v>
      </c>
      <c r="AY95" s="247" t="s">
        <v>168</v>
      </c>
    </row>
    <row r="96" s="13" customFormat="1">
      <c r="A96" s="13"/>
      <c r="B96" s="226"/>
      <c r="C96" s="227"/>
      <c r="D96" s="228" t="s">
        <v>176</v>
      </c>
      <c r="E96" s="229" t="s">
        <v>19</v>
      </c>
      <c r="F96" s="230" t="s">
        <v>2210</v>
      </c>
      <c r="G96" s="227"/>
      <c r="H96" s="229" t="s">
        <v>19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176</v>
      </c>
      <c r="AU96" s="236" t="s">
        <v>79</v>
      </c>
      <c r="AV96" s="13" t="s">
        <v>79</v>
      </c>
      <c r="AW96" s="13" t="s">
        <v>33</v>
      </c>
      <c r="AX96" s="13" t="s">
        <v>72</v>
      </c>
      <c r="AY96" s="236" t="s">
        <v>168</v>
      </c>
    </row>
    <row r="97" s="14" customFormat="1">
      <c r="A97" s="14"/>
      <c r="B97" s="237"/>
      <c r="C97" s="238"/>
      <c r="D97" s="228" t="s">
        <v>176</v>
      </c>
      <c r="E97" s="239" t="s">
        <v>19</v>
      </c>
      <c r="F97" s="240" t="s">
        <v>2211</v>
      </c>
      <c r="G97" s="238"/>
      <c r="H97" s="241">
        <v>1.2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176</v>
      </c>
      <c r="AU97" s="247" t="s">
        <v>79</v>
      </c>
      <c r="AV97" s="14" t="s">
        <v>81</v>
      </c>
      <c r="AW97" s="14" t="s">
        <v>33</v>
      </c>
      <c r="AX97" s="14" t="s">
        <v>72</v>
      </c>
      <c r="AY97" s="247" t="s">
        <v>168</v>
      </c>
    </row>
    <row r="98" s="13" customFormat="1">
      <c r="A98" s="13"/>
      <c r="B98" s="226"/>
      <c r="C98" s="227"/>
      <c r="D98" s="228" t="s">
        <v>176</v>
      </c>
      <c r="E98" s="229" t="s">
        <v>19</v>
      </c>
      <c r="F98" s="230" t="s">
        <v>2212</v>
      </c>
      <c r="G98" s="227"/>
      <c r="H98" s="229" t="s">
        <v>19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176</v>
      </c>
      <c r="AU98" s="236" t="s">
        <v>79</v>
      </c>
      <c r="AV98" s="13" t="s">
        <v>79</v>
      </c>
      <c r="AW98" s="13" t="s">
        <v>33</v>
      </c>
      <c r="AX98" s="13" t="s">
        <v>72</v>
      </c>
      <c r="AY98" s="236" t="s">
        <v>168</v>
      </c>
    </row>
    <row r="99" s="14" customFormat="1">
      <c r="A99" s="14"/>
      <c r="B99" s="237"/>
      <c r="C99" s="238"/>
      <c r="D99" s="228" t="s">
        <v>176</v>
      </c>
      <c r="E99" s="239" t="s">
        <v>19</v>
      </c>
      <c r="F99" s="240" t="s">
        <v>2213</v>
      </c>
      <c r="G99" s="238"/>
      <c r="H99" s="241">
        <v>0.10000000000000001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176</v>
      </c>
      <c r="AU99" s="247" t="s">
        <v>79</v>
      </c>
      <c r="AV99" s="14" t="s">
        <v>81</v>
      </c>
      <c r="AW99" s="14" t="s">
        <v>33</v>
      </c>
      <c r="AX99" s="14" t="s">
        <v>72</v>
      </c>
      <c r="AY99" s="247" t="s">
        <v>168</v>
      </c>
    </row>
    <row r="100" s="13" customFormat="1">
      <c r="A100" s="13"/>
      <c r="B100" s="226"/>
      <c r="C100" s="227"/>
      <c r="D100" s="228" t="s">
        <v>176</v>
      </c>
      <c r="E100" s="229" t="s">
        <v>19</v>
      </c>
      <c r="F100" s="230" t="s">
        <v>2214</v>
      </c>
      <c r="G100" s="227"/>
      <c r="H100" s="229" t="s">
        <v>19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176</v>
      </c>
      <c r="AU100" s="236" t="s">
        <v>79</v>
      </c>
      <c r="AV100" s="13" t="s">
        <v>79</v>
      </c>
      <c r="AW100" s="13" t="s">
        <v>33</v>
      </c>
      <c r="AX100" s="13" t="s">
        <v>72</v>
      </c>
      <c r="AY100" s="236" t="s">
        <v>168</v>
      </c>
    </row>
    <row r="101" s="14" customFormat="1">
      <c r="A101" s="14"/>
      <c r="B101" s="237"/>
      <c r="C101" s="238"/>
      <c r="D101" s="228" t="s">
        <v>176</v>
      </c>
      <c r="E101" s="239" t="s">
        <v>19</v>
      </c>
      <c r="F101" s="240" t="s">
        <v>2215</v>
      </c>
      <c r="G101" s="238"/>
      <c r="H101" s="241">
        <v>20.5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176</v>
      </c>
      <c r="AU101" s="247" t="s">
        <v>79</v>
      </c>
      <c r="AV101" s="14" t="s">
        <v>81</v>
      </c>
      <c r="AW101" s="14" t="s">
        <v>33</v>
      </c>
      <c r="AX101" s="14" t="s">
        <v>72</v>
      </c>
      <c r="AY101" s="247" t="s">
        <v>168</v>
      </c>
    </row>
    <row r="102" s="13" customFormat="1">
      <c r="A102" s="13"/>
      <c r="B102" s="226"/>
      <c r="C102" s="227"/>
      <c r="D102" s="228" t="s">
        <v>176</v>
      </c>
      <c r="E102" s="229" t="s">
        <v>19</v>
      </c>
      <c r="F102" s="230" t="s">
        <v>2216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176</v>
      </c>
      <c r="AU102" s="236" t="s">
        <v>79</v>
      </c>
      <c r="AV102" s="13" t="s">
        <v>79</v>
      </c>
      <c r="AW102" s="13" t="s">
        <v>33</v>
      </c>
      <c r="AX102" s="13" t="s">
        <v>72</v>
      </c>
      <c r="AY102" s="236" t="s">
        <v>168</v>
      </c>
    </row>
    <row r="103" s="14" customFormat="1">
      <c r="A103" s="14"/>
      <c r="B103" s="237"/>
      <c r="C103" s="238"/>
      <c r="D103" s="228" t="s">
        <v>176</v>
      </c>
      <c r="E103" s="239" t="s">
        <v>19</v>
      </c>
      <c r="F103" s="240" t="s">
        <v>2217</v>
      </c>
      <c r="G103" s="238"/>
      <c r="H103" s="241">
        <v>0.40000000000000002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176</v>
      </c>
      <c r="AU103" s="247" t="s">
        <v>79</v>
      </c>
      <c r="AV103" s="14" t="s">
        <v>81</v>
      </c>
      <c r="AW103" s="14" t="s">
        <v>33</v>
      </c>
      <c r="AX103" s="14" t="s">
        <v>72</v>
      </c>
      <c r="AY103" s="247" t="s">
        <v>168</v>
      </c>
    </row>
    <row r="104" s="13" customFormat="1">
      <c r="A104" s="13"/>
      <c r="B104" s="226"/>
      <c r="C104" s="227"/>
      <c r="D104" s="228" t="s">
        <v>176</v>
      </c>
      <c r="E104" s="229" t="s">
        <v>19</v>
      </c>
      <c r="F104" s="230" t="s">
        <v>2218</v>
      </c>
      <c r="G104" s="227"/>
      <c r="H104" s="229" t="s">
        <v>19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176</v>
      </c>
      <c r="AU104" s="236" t="s">
        <v>79</v>
      </c>
      <c r="AV104" s="13" t="s">
        <v>79</v>
      </c>
      <c r="AW104" s="13" t="s">
        <v>33</v>
      </c>
      <c r="AX104" s="13" t="s">
        <v>72</v>
      </c>
      <c r="AY104" s="236" t="s">
        <v>168</v>
      </c>
    </row>
    <row r="105" s="14" customFormat="1">
      <c r="A105" s="14"/>
      <c r="B105" s="237"/>
      <c r="C105" s="238"/>
      <c r="D105" s="228" t="s">
        <v>176</v>
      </c>
      <c r="E105" s="239" t="s">
        <v>19</v>
      </c>
      <c r="F105" s="240" t="s">
        <v>2219</v>
      </c>
      <c r="G105" s="238"/>
      <c r="H105" s="241">
        <v>0.050000000000000003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176</v>
      </c>
      <c r="AU105" s="247" t="s">
        <v>79</v>
      </c>
      <c r="AV105" s="14" t="s">
        <v>81</v>
      </c>
      <c r="AW105" s="14" t="s">
        <v>33</v>
      </c>
      <c r="AX105" s="14" t="s">
        <v>72</v>
      </c>
      <c r="AY105" s="247" t="s">
        <v>168</v>
      </c>
    </row>
    <row r="106" s="13" customFormat="1">
      <c r="A106" s="13"/>
      <c r="B106" s="226"/>
      <c r="C106" s="227"/>
      <c r="D106" s="228" t="s">
        <v>176</v>
      </c>
      <c r="E106" s="229" t="s">
        <v>19</v>
      </c>
      <c r="F106" s="230" t="s">
        <v>2220</v>
      </c>
      <c r="G106" s="227"/>
      <c r="H106" s="229" t="s">
        <v>19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176</v>
      </c>
      <c r="AU106" s="236" t="s">
        <v>79</v>
      </c>
      <c r="AV106" s="13" t="s">
        <v>79</v>
      </c>
      <c r="AW106" s="13" t="s">
        <v>33</v>
      </c>
      <c r="AX106" s="13" t="s">
        <v>72</v>
      </c>
      <c r="AY106" s="236" t="s">
        <v>168</v>
      </c>
    </row>
    <row r="107" s="14" customFormat="1">
      <c r="A107" s="14"/>
      <c r="B107" s="237"/>
      <c r="C107" s="238"/>
      <c r="D107" s="228" t="s">
        <v>176</v>
      </c>
      <c r="E107" s="239" t="s">
        <v>19</v>
      </c>
      <c r="F107" s="240" t="s">
        <v>81</v>
      </c>
      <c r="G107" s="238"/>
      <c r="H107" s="241">
        <v>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176</v>
      </c>
      <c r="AU107" s="247" t="s">
        <v>79</v>
      </c>
      <c r="AV107" s="14" t="s">
        <v>81</v>
      </c>
      <c r="AW107" s="14" t="s">
        <v>33</v>
      </c>
      <c r="AX107" s="14" t="s">
        <v>72</v>
      </c>
      <c r="AY107" s="247" t="s">
        <v>168</v>
      </c>
    </row>
    <row r="108" s="13" customFormat="1">
      <c r="A108" s="13"/>
      <c r="B108" s="226"/>
      <c r="C108" s="227"/>
      <c r="D108" s="228" t="s">
        <v>176</v>
      </c>
      <c r="E108" s="229" t="s">
        <v>19</v>
      </c>
      <c r="F108" s="230" t="s">
        <v>2221</v>
      </c>
      <c r="G108" s="227"/>
      <c r="H108" s="229" t="s">
        <v>19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176</v>
      </c>
      <c r="AU108" s="236" t="s">
        <v>79</v>
      </c>
      <c r="AV108" s="13" t="s">
        <v>79</v>
      </c>
      <c r="AW108" s="13" t="s">
        <v>33</v>
      </c>
      <c r="AX108" s="13" t="s">
        <v>72</v>
      </c>
      <c r="AY108" s="236" t="s">
        <v>168</v>
      </c>
    </row>
    <row r="109" s="14" customFormat="1">
      <c r="A109" s="14"/>
      <c r="B109" s="237"/>
      <c r="C109" s="238"/>
      <c r="D109" s="228" t="s">
        <v>176</v>
      </c>
      <c r="E109" s="239" t="s">
        <v>19</v>
      </c>
      <c r="F109" s="240" t="s">
        <v>2222</v>
      </c>
      <c r="G109" s="238"/>
      <c r="H109" s="241">
        <v>0.089999999999999997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176</v>
      </c>
      <c r="AU109" s="247" t="s">
        <v>79</v>
      </c>
      <c r="AV109" s="14" t="s">
        <v>81</v>
      </c>
      <c r="AW109" s="14" t="s">
        <v>33</v>
      </c>
      <c r="AX109" s="14" t="s">
        <v>72</v>
      </c>
      <c r="AY109" s="247" t="s">
        <v>168</v>
      </c>
    </row>
    <row r="110" s="13" customFormat="1">
      <c r="A110" s="13"/>
      <c r="B110" s="226"/>
      <c r="C110" s="227"/>
      <c r="D110" s="228" t="s">
        <v>176</v>
      </c>
      <c r="E110" s="229" t="s">
        <v>19</v>
      </c>
      <c r="F110" s="230" t="s">
        <v>2223</v>
      </c>
      <c r="G110" s="227"/>
      <c r="H110" s="229" t="s">
        <v>19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176</v>
      </c>
      <c r="AU110" s="236" t="s">
        <v>79</v>
      </c>
      <c r="AV110" s="13" t="s">
        <v>79</v>
      </c>
      <c r="AW110" s="13" t="s">
        <v>33</v>
      </c>
      <c r="AX110" s="13" t="s">
        <v>72</v>
      </c>
      <c r="AY110" s="236" t="s">
        <v>168</v>
      </c>
    </row>
    <row r="111" s="14" customFormat="1">
      <c r="A111" s="14"/>
      <c r="B111" s="237"/>
      <c r="C111" s="238"/>
      <c r="D111" s="228" t="s">
        <v>176</v>
      </c>
      <c r="E111" s="239" t="s">
        <v>19</v>
      </c>
      <c r="F111" s="240" t="s">
        <v>174</v>
      </c>
      <c r="G111" s="238"/>
      <c r="H111" s="241">
        <v>4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176</v>
      </c>
      <c r="AU111" s="247" t="s">
        <v>79</v>
      </c>
      <c r="AV111" s="14" t="s">
        <v>81</v>
      </c>
      <c r="AW111" s="14" t="s">
        <v>33</v>
      </c>
      <c r="AX111" s="14" t="s">
        <v>72</v>
      </c>
      <c r="AY111" s="247" t="s">
        <v>168</v>
      </c>
    </row>
    <row r="112" s="13" customFormat="1">
      <c r="A112" s="13"/>
      <c r="B112" s="226"/>
      <c r="C112" s="227"/>
      <c r="D112" s="228" t="s">
        <v>176</v>
      </c>
      <c r="E112" s="229" t="s">
        <v>19</v>
      </c>
      <c r="F112" s="230" t="s">
        <v>2224</v>
      </c>
      <c r="G112" s="227"/>
      <c r="H112" s="229" t="s">
        <v>19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176</v>
      </c>
      <c r="AU112" s="236" t="s">
        <v>79</v>
      </c>
      <c r="AV112" s="13" t="s">
        <v>79</v>
      </c>
      <c r="AW112" s="13" t="s">
        <v>33</v>
      </c>
      <c r="AX112" s="13" t="s">
        <v>72</v>
      </c>
      <c r="AY112" s="236" t="s">
        <v>168</v>
      </c>
    </row>
    <row r="113" s="14" customFormat="1">
      <c r="A113" s="14"/>
      <c r="B113" s="237"/>
      <c r="C113" s="238"/>
      <c r="D113" s="228" t="s">
        <v>176</v>
      </c>
      <c r="E113" s="239" t="s">
        <v>19</v>
      </c>
      <c r="F113" s="240" t="s">
        <v>2209</v>
      </c>
      <c r="G113" s="238"/>
      <c r="H113" s="241">
        <v>0.070000000000000007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176</v>
      </c>
      <c r="AU113" s="247" t="s">
        <v>79</v>
      </c>
      <c r="AV113" s="14" t="s">
        <v>81</v>
      </c>
      <c r="AW113" s="14" t="s">
        <v>33</v>
      </c>
      <c r="AX113" s="14" t="s">
        <v>72</v>
      </c>
      <c r="AY113" s="247" t="s">
        <v>168</v>
      </c>
    </row>
    <row r="114" s="13" customFormat="1">
      <c r="A114" s="13"/>
      <c r="B114" s="226"/>
      <c r="C114" s="227"/>
      <c r="D114" s="228" t="s">
        <v>176</v>
      </c>
      <c r="E114" s="229" t="s">
        <v>19</v>
      </c>
      <c r="F114" s="230" t="s">
        <v>2225</v>
      </c>
      <c r="G114" s="227"/>
      <c r="H114" s="229" t="s">
        <v>19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176</v>
      </c>
      <c r="AU114" s="236" t="s">
        <v>79</v>
      </c>
      <c r="AV114" s="13" t="s">
        <v>79</v>
      </c>
      <c r="AW114" s="13" t="s">
        <v>33</v>
      </c>
      <c r="AX114" s="13" t="s">
        <v>72</v>
      </c>
      <c r="AY114" s="236" t="s">
        <v>168</v>
      </c>
    </row>
    <row r="115" s="14" customFormat="1">
      <c r="A115" s="14"/>
      <c r="B115" s="237"/>
      <c r="C115" s="238"/>
      <c r="D115" s="228" t="s">
        <v>176</v>
      </c>
      <c r="E115" s="239" t="s">
        <v>19</v>
      </c>
      <c r="F115" s="240" t="s">
        <v>2226</v>
      </c>
      <c r="G115" s="238"/>
      <c r="H115" s="241">
        <v>1.7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176</v>
      </c>
      <c r="AU115" s="247" t="s">
        <v>79</v>
      </c>
      <c r="AV115" s="14" t="s">
        <v>81</v>
      </c>
      <c r="AW115" s="14" t="s">
        <v>33</v>
      </c>
      <c r="AX115" s="14" t="s">
        <v>72</v>
      </c>
      <c r="AY115" s="247" t="s">
        <v>168</v>
      </c>
    </row>
    <row r="116" s="13" customFormat="1">
      <c r="A116" s="13"/>
      <c r="B116" s="226"/>
      <c r="C116" s="227"/>
      <c r="D116" s="228" t="s">
        <v>176</v>
      </c>
      <c r="E116" s="229" t="s">
        <v>19</v>
      </c>
      <c r="F116" s="230" t="s">
        <v>2227</v>
      </c>
      <c r="G116" s="227"/>
      <c r="H116" s="229" t="s">
        <v>19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176</v>
      </c>
      <c r="AU116" s="236" t="s">
        <v>79</v>
      </c>
      <c r="AV116" s="13" t="s">
        <v>79</v>
      </c>
      <c r="AW116" s="13" t="s">
        <v>33</v>
      </c>
      <c r="AX116" s="13" t="s">
        <v>72</v>
      </c>
      <c r="AY116" s="236" t="s">
        <v>168</v>
      </c>
    </row>
    <row r="117" s="14" customFormat="1">
      <c r="A117" s="14"/>
      <c r="B117" s="237"/>
      <c r="C117" s="238"/>
      <c r="D117" s="228" t="s">
        <v>176</v>
      </c>
      <c r="E117" s="239" t="s">
        <v>19</v>
      </c>
      <c r="F117" s="240" t="s">
        <v>81</v>
      </c>
      <c r="G117" s="238"/>
      <c r="H117" s="241">
        <v>2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176</v>
      </c>
      <c r="AU117" s="247" t="s">
        <v>79</v>
      </c>
      <c r="AV117" s="14" t="s">
        <v>81</v>
      </c>
      <c r="AW117" s="14" t="s">
        <v>33</v>
      </c>
      <c r="AX117" s="14" t="s">
        <v>72</v>
      </c>
      <c r="AY117" s="247" t="s">
        <v>168</v>
      </c>
    </row>
    <row r="118" s="13" customFormat="1">
      <c r="A118" s="13"/>
      <c r="B118" s="226"/>
      <c r="C118" s="227"/>
      <c r="D118" s="228" t="s">
        <v>176</v>
      </c>
      <c r="E118" s="229" t="s">
        <v>19</v>
      </c>
      <c r="F118" s="230" t="s">
        <v>2228</v>
      </c>
      <c r="G118" s="227"/>
      <c r="H118" s="229" t="s">
        <v>19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176</v>
      </c>
      <c r="AU118" s="236" t="s">
        <v>79</v>
      </c>
      <c r="AV118" s="13" t="s">
        <v>79</v>
      </c>
      <c r="AW118" s="13" t="s">
        <v>33</v>
      </c>
      <c r="AX118" s="13" t="s">
        <v>72</v>
      </c>
      <c r="AY118" s="236" t="s">
        <v>168</v>
      </c>
    </row>
    <row r="119" s="14" customFormat="1">
      <c r="A119" s="14"/>
      <c r="B119" s="237"/>
      <c r="C119" s="238"/>
      <c r="D119" s="228" t="s">
        <v>176</v>
      </c>
      <c r="E119" s="239" t="s">
        <v>19</v>
      </c>
      <c r="F119" s="240" t="s">
        <v>81</v>
      </c>
      <c r="G119" s="238"/>
      <c r="H119" s="241">
        <v>2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176</v>
      </c>
      <c r="AU119" s="247" t="s">
        <v>79</v>
      </c>
      <c r="AV119" s="14" t="s">
        <v>81</v>
      </c>
      <c r="AW119" s="14" t="s">
        <v>33</v>
      </c>
      <c r="AX119" s="14" t="s">
        <v>72</v>
      </c>
      <c r="AY119" s="247" t="s">
        <v>168</v>
      </c>
    </row>
    <row r="120" s="13" customFormat="1">
      <c r="A120" s="13"/>
      <c r="B120" s="226"/>
      <c r="C120" s="227"/>
      <c r="D120" s="228" t="s">
        <v>176</v>
      </c>
      <c r="E120" s="229" t="s">
        <v>19</v>
      </c>
      <c r="F120" s="230" t="s">
        <v>2229</v>
      </c>
      <c r="G120" s="227"/>
      <c r="H120" s="229" t="s">
        <v>19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176</v>
      </c>
      <c r="AU120" s="236" t="s">
        <v>79</v>
      </c>
      <c r="AV120" s="13" t="s">
        <v>79</v>
      </c>
      <c r="AW120" s="13" t="s">
        <v>33</v>
      </c>
      <c r="AX120" s="13" t="s">
        <v>72</v>
      </c>
      <c r="AY120" s="236" t="s">
        <v>168</v>
      </c>
    </row>
    <row r="121" s="14" customFormat="1">
      <c r="A121" s="14"/>
      <c r="B121" s="237"/>
      <c r="C121" s="238"/>
      <c r="D121" s="228" t="s">
        <v>176</v>
      </c>
      <c r="E121" s="239" t="s">
        <v>19</v>
      </c>
      <c r="F121" s="240" t="s">
        <v>2209</v>
      </c>
      <c r="G121" s="238"/>
      <c r="H121" s="241">
        <v>0.070000000000000007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176</v>
      </c>
      <c r="AU121" s="247" t="s">
        <v>79</v>
      </c>
      <c r="AV121" s="14" t="s">
        <v>81</v>
      </c>
      <c r="AW121" s="14" t="s">
        <v>33</v>
      </c>
      <c r="AX121" s="14" t="s">
        <v>72</v>
      </c>
      <c r="AY121" s="247" t="s">
        <v>168</v>
      </c>
    </row>
    <row r="122" s="15" customFormat="1">
      <c r="A122" s="15"/>
      <c r="B122" s="248"/>
      <c r="C122" s="249"/>
      <c r="D122" s="228" t="s">
        <v>176</v>
      </c>
      <c r="E122" s="250" t="s">
        <v>19</v>
      </c>
      <c r="F122" s="251" t="s">
        <v>180</v>
      </c>
      <c r="G122" s="249"/>
      <c r="H122" s="252">
        <v>34.310000000000002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176</v>
      </c>
      <c r="AU122" s="258" t="s">
        <v>79</v>
      </c>
      <c r="AV122" s="15" t="s">
        <v>174</v>
      </c>
      <c r="AW122" s="15" t="s">
        <v>33</v>
      </c>
      <c r="AX122" s="15" t="s">
        <v>79</v>
      </c>
      <c r="AY122" s="258" t="s">
        <v>168</v>
      </c>
    </row>
    <row r="123" s="2" customFormat="1" ht="78" customHeight="1">
      <c r="A123" s="39"/>
      <c r="B123" s="40"/>
      <c r="C123" s="259" t="s">
        <v>81</v>
      </c>
      <c r="D123" s="259" t="s">
        <v>203</v>
      </c>
      <c r="E123" s="260" t="s">
        <v>2230</v>
      </c>
      <c r="F123" s="261" t="s">
        <v>2231</v>
      </c>
      <c r="G123" s="262" t="s">
        <v>977</v>
      </c>
      <c r="H123" s="263">
        <v>8.5099999999999998</v>
      </c>
      <c r="I123" s="264"/>
      <c r="J123" s="265">
        <f>ROUND(I123*H123,2)</f>
        <v>0</v>
      </c>
      <c r="K123" s="261" t="s">
        <v>172</v>
      </c>
      <c r="L123" s="45"/>
      <c r="M123" s="266" t="s">
        <v>19</v>
      </c>
      <c r="N123" s="267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2202</v>
      </c>
      <c r="AT123" s="224" t="s">
        <v>203</v>
      </c>
      <c r="AU123" s="224" t="s">
        <v>79</v>
      </c>
      <c r="AY123" s="18" t="s">
        <v>168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2202</v>
      </c>
      <c r="BM123" s="224" t="s">
        <v>2232</v>
      </c>
    </row>
    <row r="124" s="13" customFormat="1">
      <c r="A124" s="13"/>
      <c r="B124" s="226"/>
      <c r="C124" s="227"/>
      <c r="D124" s="228" t="s">
        <v>176</v>
      </c>
      <c r="E124" s="229" t="s">
        <v>19</v>
      </c>
      <c r="F124" s="230" t="s">
        <v>2205</v>
      </c>
      <c r="G124" s="227"/>
      <c r="H124" s="229" t="s">
        <v>19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176</v>
      </c>
      <c r="AU124" s="236" t="s">
        <v>79</v>
      </c>
      <c r="AV124" s="13" t="s">
        <v>79</v>
      </c>
      <c r="AW124" s="13" t="s">
        <v>33</v>
      </c>
      <c r="AX124" s="13" t="s">
        <v>72</v>
      </c>
      <c r="AY124" s="236" t="s">
        <v>168</v>
      </c>
    </row>
    <row r="125" s="13" customFormat="1">
      <c r="A125" s="13"/>
      <c r="B125" s="226"/>
      <c r="C125" s="227"/>
      <c r="D125" s="228" t="s">
        <v>176</v>
      </c>
      <c r="E125" s="229" t="s">
        <v>19</v>
      </c>
      <c r="F125" s="230" t="s">
        <v>2206</v>
      </c>
      <c r="G125" s="227"/>
      <c r="H125" s="229" t="s">
        <v>19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176</v>
      </c>
      <c r="AU125" s="236" t="s">
        <v>79</v>
      </c>
      <c r="AV125" s="13" t="s">
        <v>79</v>
      </c>
      <c r="AW125" s="13" t="s">
        <v>33</v>
      </c>
      <c r="AX125" s="13" t="s">
        <v>72</v>
      </c>
      <c r="AY125" s="236" t="s">
        <v>168</v>
      </c>
    </row>
    <row r="126" s="14" customFormat="1">
      <c r="A126" s="14"/>
      <c r="B126" s="237"/>
      <c r="C126" s="238"/>
      <c r="D126" s="228" t="s">
        <v>176</v>
      </c>
      <c r="E126" s="239" t="s">
        <v>19</v>
      </c>
      <c r="F126" s="240" t="s">
        <v>2207</v>
      </c>
      <c r="G126" s="238"/>
      <c r="H126" s="241">
        <v>0.059999999999999998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176</v>
      </c>
      <c r="AU126" s="247" t="s">
        <v>79</v>
      </c>
      <c r="AV126" s="14" t="s">
        <v>81</v>
      </c>
      <c r="AW126" s="14" t="s">
        <v>33</v>
      </c>
      <c r="AX126" s="14" t="s">
        <v>72</v>
      </c>
      <c r="AY126" s="247" t="s">
        <v>168</v>
      </c>
    </row>
    <row r="127" s="13" customFormat="1">
      <c r="A127" s="13"/>
      <c r="B127" s="226"/>
      <c r="C127" s="227"/>
      <c r="D127" s="228" t="s">
        <v>176</v>
      </c>
      <c r="E127" s="229" t="s">
        <v>19</v>
      </c>
      <c r="F127" s="230" t="s">
        <v>2208</v>
      </c>
      <c r="G127" s="227"/>
      <c r="H127" s="229" t="s">
        <v>19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176</v>
      </c>
      <c r="AU127" s="236" t="s">
        <v>79</v>
      </c>
      <c r="AV127" s="13" t="s">
        <v>79</v>
      </c>
      <c r="AW127" s="13" t="s">
        <v>33</v>
      </c>
      <c r="AX127" s="13" t="s">
        <v>72</v>
      </c>
      <c r="AY127" s="236" t="s">
        <v>168</v>
      </c>
    </row>
    <row r="128" s="14" customFormat="1">
      <c r="A128" s="14"/>
      <c r="B128" s="237"/>
      <c r="C128" s="238"/>
      <c r="D128" s="228" t="s">
        <v>176</v>
      </c>
      <c r="E128" s="239" t="s">
        <v>19</v>
      </c>
      <c r="F128" s="240" t="s">
        <v>2209</v>
      </c>
      <c r="G128" s="238"/>
      <c r="H128" s="241">
        <v>0.070000000000000007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176</v>
      </c>
      <c r="AU128" s="247" t="s">
        <v>79</v>
      </c>
      <c r="AV128" s="14" t="s">
        <v>81</v>
      </c>
      <c r="AW128" s="14" t="s">
        <v>33</v>
      </c>
      <c r="AX128" s="14" t="s">
        <v>72</v>
      </c>
      <c r="AY128" s="247" t="s">
        <v>168</v>
      </c>
    </row>
    <row r="129" s="13" customFormat="1">
      <c r="A129" s="13"/>
      <c r="B129" s="226"/>
      <c r="C129" s="227"/>
      <c r="D129" s="228" t="s">
        <v>176</v>
      </c>
      <c r="E129" s="229" t="s">
        <v>19</v>
      </c>
      <c r="F129" s="230" t="s">
        <v>2216</v>
      </c>
      <c r="G129" s="227"/>
      <c r="H129" s="229" t="s">
        <v>19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176</v>
      </c>
      <c r="AU129" s="236" t="s">
        <v>79</v>
      </c>
      <c r="AV129" s="13" t="s">
        <v>79</v>
      </c>
      <c r="AW129" s="13" t="s">
        <v>33</v>
      </c>
      <c r="AX129" s="13" t="s">
        <v>72</v>
      </c>
      <c r="AY129" s="236" t="s">
        <v>168</v>
      </c>
    </row>
    <row r="130" s="14" customFormat="1">
      <c r="A130" s="14"/>
      <c r="B130" s="237"/>
      <c r="C130" s="238"/>
      <c r="D130" s="228" t="s">
        <v>176</v>
      </c>
      <c r="E130" s="239" t="s">
        <v>19</v>
      </c>
      <c r="F130" s="240" t="s">
        <v>2217</v>
      </c>
      <c r="G130" s="238"/>
      <c r="H130" s="241">
        <v>0.40000000000000002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176</v>
      </c>
      <c r="AU130" s="247" t="s">
        <v>79</v>
      </c>
      <c r="AV130" s="14" t="s">
        <v>81</v>
      </c>
      <c r="AW130" s="14" t="s">
        <v>33</v>
      </c>
      <c r="AX130" s="14" t="s">
        <v>72</v>
      </c>
      <c r="AY130" s="247" t="s">
        <v>168</v>
      </c>
    </row>
    <row r="131" s="13" customFormat="1">
      <c r="A131" s="13"/>
      <c r="B131" s="226"/>
      <c r="C131" s="227"/>
      <c r="D131" s="228" t="s">
        <v>176</v>
      </c>
      <c r="E131" s="229" t="s">
        <v>19</v>
      </c>
      <c r="F131" s="230" t="s">
        <v>2233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176</v>
      </c>
      <c r="AU131" s="236" t="s">
        <v>79</v>
      </c>
      <c r="AV131" s="13" t="s">
        <v>79</v>
      </c>
      <c r="AW131" s="13" t="s">
        <v>33</v>
      </c>
      <c r="AX131" s="13" t="s">
        <v>72</v>
      </c>
      <c r="AY131" s="236" t="s">
        <v>168</v>
      </c>
    </row>
    <row r="132" s="14" customFormat="1">
      <c r="A132" s="14"/>
      <c r="B132" s="237"/>
      <c r="C132" s="238"/>
      <c r="D132" s="228" t="s">
        <v>176</v>
      </c>
      <c r="E132" s="239" t="s">
        <v>19</v>
      </c>
      <c r="F132" s="240" t="s">
        <v>2219</v>
      </c>
      <c r="G132" s="238"/>
      <c r="H132" s="241">
        <v>0.050000000000000003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176</v>
      </c>
      <c r="AU132" s="247" t="s">
        <v>79</v>
      </c>
      <c r="AV132" s="14" t="s">
        <v>81</v>
      </c>
      <c r="AW132" s="14" t="s">
        <v>33</v>
      </c>
      <c r="AX132" s="14" t="s">
        <v>72</v>
      </c>
      <c r="AY132" s="247" t="s">
        <v>168</v>
      </c>
    </row>
    <row r="133" s="13" customFormat="1">
      <c r="A133" s="13"/>
      <c r="B133" s="226"/>
      <c r="C133" s="227"/>
      <c r="D133" s="228" t="s">
        <v>176</v>
      </c>
      <c r="E133" s="229" t="s">
        <v>19</v>
      </c>
      <c r="F133" s="230" t="s">
        <v>2220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176</v>
      </c>
      <c r="AU133" s="236" t="s">
        <v>79</v>
      </c>
      <c r="AV133" s="13" t="s">
        <v>79</v>
      </c>
      <c r="AW133" s="13" t="s">
        <v>33</v>
      </c>
      <c r="AX133" s="13" t="s">
        <v>72</v>
      </c>
      <c r="AY133" s="236" t="s">
        <v>168</v>
      </c>
    </row>
    <row r="134" s="14" customFormat="1">
      <c r="A134" s="14"/>
      <c r="B134" s="237"/>
      <c r="C134" s="238"/>
      <c r="D134" s="228" t="s">
        <v>176</v>
      </c>
      <c r="E134" s="239" t="s">
        <v>19</v>
      </c>
      <c r="F134" s="240" t="s">
        <v>81</v>
      </c>
      <c r="G134" s="238"/>
      <c r="H134" s="241">
        <v>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176</v>
      </c>
      <c r="AU134" s="247" t="s">
        <v>79</v>
      </c>
      <c r="AV134" s="14" t="s">
        <v>81</v>
      </c>
      <c r="AW134" s="14" t="s">
        <v>33</v>
      </c>
      <c r="AX134" s="14" t="s">
        <v>72</v>
      </c>
      <c r="AY134" s="247" t="s">
        <v>168</v>
      </c>
    </row>
    <row r="135" s="13" customFormat="1">
      <c r="A135" s="13"/>
      <c r="B135" s="226"/>
      <c r="C135" s="227"/>
      <c r="D135" s="228" t="s">
        <v>176</v>
      </c>
      <c r="E135" s="229" t="s">
        <v>19</v>
      </c>
      <c r="F135" s="230" t="s">
        <v>2221</v>
      </c>
      <c r="G135" s="227"/>
      <c r="H135" s="229" t="s">
        <v>19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176</v>
      </c>
      <c r="AU135" s="236" t="s">
        <v>79</v>
      </c>
      <c r="AV135" s="13" t="s">
        <v>79</v>
      </c>
      <c r="AW135" s="13" t="s">
        <v>33</v>
      </c>
      <c r="AX135" s="13" t="s">
        <v>72</v>
      </c>
      <c r="AY135" s="236" t="s">
        <v>168</v>
      </c>
    </row>
    <row r="136" s="14" customFormat="1">
      <c r="A136" s="14"/>
      <c r="B136" s="237"/>
      <c r="C136" s="238"/>
      <c r="D136" s="228" t="s">
        <v>176</v>
      </c>
      <c r="E136" s="239" t="s">
        <v>19</v>
      </c>
      <c r="F136" s="240" t="s">
        <v>2222</v>
      </c>
      <c r="G136" s="238"/>
      <c r="H136" s="241">
        <v>0.089999999999999997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176</v>
      </c>
      <c r="AU136" s="247" t="s">
        <v>79</v>
      </c>
      <c r="AV136" s="14" t="s">
        <v>81</v>
      </c>
      <c r="AW136" s="14" t="s">
        <v>33</v>
      </c>
      <c r="AX136" s="14" t="s">
        <v>72</v>
      </c>
      <c r="AY136" s="247" t="s">
        <v>168</v>
      </c>
    </row>
    <row r="137" s="13" customFormat="1">
      <c r="A137" s="13"/>
      <c r="B137" s="226"/>
      <c r="C137" s="227"/>
      <c r="D137" s="228" t="s">
        <v>176</v>
      </c>
      <c r="E137" s="229" t="s">
        <v>19</v>
      </c>
      <c r="F137" s="230" t="s">
        <v>2224</v>
      </c>
      <c r="G137" s="227"/>
      <c r="H137" s="229" t="s">
        <v>19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176</v>
      </c>
      <c r="AU137" s="236" t="s">
        <v>79</v>
      </c>
      <c r="AV137" s="13" t="s">
        <v>79</v>
      </c>
      <c r="AW137" s="13" t="s">
        <v>33</v>
      </c>
      <c r="AX137" s="13" t="s">
        <v>72</v>
      </c>
      <c r="AY137" s="236" t="s">
        <v>168</v>
      </c>
    </row>
    <row r="138" s="14" customFormat="1">
      <c r="A138" s="14"/>
      <c r="B138" s="237"/>
      <c r="C138" s="238"/>
      <c r="D138" s="228" t="s">
        <v>176</v>
      </c>
      <c r="E138" s="239" t="s">
        <v>19</v>
      </c>
      <c r="F138" s="240" t="s">
        <v>2209</v>
      </c>
      <c r="G138" s="238"/>
      <c r="H138" s="241">
        <v>0.070000000000000007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176</v>
      </c>
      <c r="AU138" s="247" t="s">
        <v>79</v>
      </c>
      <c r="AV138" s="14" t="s">
        <v>81</v>
      </c>
      <c r="AW138" s="14" t="s">
        <v>33</v>
      </c>
      <c r="AX138" s="14" t="s">
        <v>72</v>
      </c>
      <c r="AY138" s="247" t="s">
        <v>168</v>
      </c>
    </row>
    <row r="139" s="13" customFormat="1">
      <c r="A139" s="13"/>
      <c r="B139" s="226"/>
      <c r="C139" s="227"/>
      <c r="D139" s="228" t="s">
        <v>176</v>
      </c>
      <c r="E139" s="229" t="s">
        <v>19</v>
      </c>
      <c r="F139" s="230" t="s">
        <v>2225</v>
      </c>
      <c r="G139" s="227"/>
      <c r="H139" s="229" t="s">
        <v>19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176</v>
      </c>
      <c r="AU139" s="236" t="s">
        <v>79</v>
      </c>
      <c r="AV139" s="13" t="s">
        <v>79</v>
      </c>
      <c r="AW139" s="13" t="s">
        <v>33</v>
      </c>
      <c r="AX139" s="13" t="s">
        <v>72</v>
      </c>
      <c r="AY139" s="236" t="s">
        <v>168</v>
      </c>
    </row>
    <row r="140" s="14" customFormat="1">
      <c r="A140" s="14"/>
      <c r="B140" s="237"/>
      <c r="C140" s="238"/>
      <c r="D140" s="228" t="s">
        <v>176</v>
      </c>
      <c r="E140" s="239" t="s">
        <v>19</v>
      </c>
      <c r="F140" s="240" t="s">
        <v>2226</v>
      </c>
      <c r="G140" s="238"/>
      <c r="H140" s="241">
        <v>1.7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176</v>
      </c>
      <c r="AU140" s="247" t="s">
        <v>79</v>
      </c>
      <c r="AV140" s="14" t="s">
        <v>81</v>
      </c>
      <c r="AW140" s="14" t="s">
        <v>33</v>
      </c>
      <c r="AX140" s="14" t="s">
        <v>72</v>
      </c>
      <c r="AY140" s="247" t="s">
        <v>168</v>
      </c>
    </row>
    <row r="141" s="13" customFormat="1">
      <c r="A141" s="13"/>
      <c r="B141" s="226"/>
      <c r="C141" s="227"/>
      <c r="D141" s="228" t="s">
        <v>176</v>
      </c>
      <c r="E141" s="229" t="s">
        <v>19</v>
      </c>
      <c r="F141" s="230" t="s">
        <v>2227</v>
      </c>
      <c r="G141" s="227"/>
      <c r="H141" s="229" t="s">
        <v>19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176</v>
      </c>
      <c r="AU141" s="236" t="s">
        <v>79</v>
      </c>
      <c r="AV141" s="13" t="s">
        <v>79</v>
      </c>
      <c r="AW141" s="13" t="s">
        <v>33</v>
      </c>
      <c r="AX141" s="13" t="s">
        <v>72</v>
      </c>
      <c r="AY141" s="236" t="s">
        <v>168</v>
      </c>
    </row>
    <row r="142" s="14" customFormat="1">
      <c r="A142" s="14"/>
      <c r="B142" s="237"/>
      <c r="C142" s="238"/>
      <c r="D142" s="228" t="s">
        <v>176</v>
      </c>
      <c r="E142" s="239" t="s">
        <v>19</v>
      </c>
      <c r="F142" s="240" t="s">
        <v>81</v>
      </c>
      <c r="G142" s="238"/>
      <c r="H142" s="241">
        <v>2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176</v>
      </c>
      <c r="AU142" s="247" t="s">
        <v>79</v>
      </c>
      <c r="AV142" s="14" t="s">
        <v>81</v>
      </c>
      <c r="AW142" s="14" t="s">
        <v>33</v>
      </c>
      <c r="AX142" s="14" t="s">
        <v>72</v>
      </c>
      <c r="AY142" s="247" t="s">
        <v>168</v>
      </c>
    </row>
    <row r="143" s="13" customFormat="1">
      <c r="A143" s="13"/>
      <c r="B143" s="226"/>
      <c r="C143" s="227"/>
      <c r="D143" s="228" t="s">
        <v>176</v>
      </c>
      <c r="E143" s="229" t="s">
        <v>19</v>
      </c>
      <c r="F143" s="230" t="s">
        <v>2228</v>
      </c>
      <c r="G143" s="227"/>
      <c r="H143" s="229" t="s">
        <v>19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176</v>
      </c>
      <c r="AU143" s="236" t="s">
        <v>79</v>
      </c>
      <c r="AV143" s="13" t="s">
        <v>79</v>
      </c>
      <c r="AW143" s="13" t="s">
        <v>33</v>
      </c>
      <c r="AX143" s="13" t="s">
        <v>72</v>
      </c>
      <c r="AY143" s="236" t="s">
        <v>168</v>
      </c>
    </row>
    <row r="144" s="14" customFormat="1">
      <c r="A144" s="14"/>
      <c r="B144" s="237"/>
      <c r="C144" s="238"/>
      <c r="D144" s="228" t="s">
        <v>176</v>
      </c>
      <c r="E144" s="239" t="s">
        <v>19</v>
      </c>
      <c r="F144" s="240" t="s">
        <v>81</v>
      </c>
      <c r="G144" s="238"/>
      <c r="H144" s="241">
        <v>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176</v>
      </c>
      <c r="AU144" s="247" t="s">
        <v>79</v>
      </c>
      <c r="AV144" s="14" t="s">
        <v>81</v>
      </c>
      <c r="AW144" s="14" t="s">
        <v>33</v>
      </c>
      <c r="AX144" s="14" t="s">
        <v>72</v>
      </c>
      <c r="AY144" s="247" t="s">
        <v>168</v>
      </c>
    </row>
    <row r="145" s="13" customFormat="1">
      <c r="A145" s="13"/>
      <c r="B145" s="226"/>
      <c r="C145" s="227"/>
      <c r="D145" s="228" t="s">
        <v>176</v>
      </c>
      <c r="E145" s="229" t="s">
        <v>19</v>
      </c>
      <c r="F145" s="230" t="s">
        <v>2229</v>
      </c>
      <c r="G145" s="227"/>
      <c r="H145" s="229" t="s">
        <v>19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176</v>
      </c>
      <c r="AU145" s="236" t="s">
        <v>79</v>
      </c>
      <c r="AV145" s="13" t="s">
        <v>79</v>
      </c>
      <c r="AW145" s="13" t="s">
        <v>33</v>
      </c>
      <c r="AX145" s="13" t="s">
        <v>72</v>
      </c>
      <c r="AY145" s="236" t="s">
        <v>168</v>
      </c>
    </row>
    <row r="146" s="14" customFormat="1">
      <c r="A146" s="14"/>
      <c r="B146" s="237"/>
      <c r="C146" s="238"/>
      <c r="D146" s="228" t="s">
        <v>176</v>
      </c>
      <c r="E146" s="239" t="s">
        <v>19</v>
      </c>
      <c r="F146" s="240" t="s">
        <v>2209</v>
      </c>
      <c r="G146" s="238"/>
      <c r="H146" s="241">
        <v>0.070000000000000007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176</v>
      </c>
      <c r="AU146" s="247" t="s">
        <v>79</v>
      </c>
      <c r="AV146" s="14" t="s">
        <v>81</v>
      </c>
      <c r="AW146" s="14" t="s">
        <v>33</v>
      </c>
      <c r="AX146" s="14" t="s">
        <v>72</v>
      </c>
      <c r="AY146" s="247" t="s">
        <v>168</v>
      </c>
    </row>
    <row r="147" s="15" customFormat="1">
      <c r="A147" s="15"/>
      <c r="B147" s="248"/>
      <c r="C147" s="249"/>
      <c r="D147" s="228" t="s">
        <v>176</v>
      </c>
      <c r="E147" s="250" t="s">
        <v>19</v>
      </c>
      <c r="F147" s="251" t="s">
        <v>180</v>
      </c>
      <c r="G147" s="249"/>
      <c r="H147" s="252">
        <v>8.5099999999999998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176</v>
      </c>
      <c r="AU147" s="258" t="s">
        <v>79</v>
      </c>
      <c r="AV147" s="15" t="s">
        <v>174</v>
      </c>
      <c r="AW147" s="15" t="s">
        <v>33</v>
      </c>
      <c r="AX147" s="15" t="s">
        <v>79</v>
      </c>
      <c r="AY147" s="258" t="s">
        <v>168</v>
      </c>
    </row>
    <row r="148" s="2" customFormat="1" ht="90" customHeight="1">
      <c r="A148" s="39"/>
      <c r="B148" s="40"/>
      <c r="C148" s="259" t="s">
        <v>186</v>
      </c>
      <c r="D148" s="259" t="s">
        <v>203</v>
      </c>
      <c r="E148" s="260" t="s">
        <v>2234</v>
      </c>
      <c r="F148" s="261" t="s">
        <v>2235</v>
      </c>
      <c r="G148" s="262" t="s">
        <v>977</v>
      </c>
      <c r="H148" s="263">
        <v>25.800000000000001</v>
      </c>
      <c r="I148" s="264"/>
      <c r="J148" s="265">
        <f>ROUND(I148*H148,2)</f>
        <v>0</v>
      </c>
      <c r="K148" s="261" t="s">
        <v>172</v>
      </c>
      <c r="L148" s="45"/>
      <c r="M148" s="266" t="s">
        <v>19</v>
      </c>
      <c r="N148" s="267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2202</v>
      </c>
      <c r="AT148" s="224" t="s">
        <v>203</v>
      </c>
      <c r="AU148" s="224" t="s">
        <v>79</v>
      </c>
      <c r="AY148" s="18" t="s">
        <v>168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2202</v>
      </c>
      <c r="BM148" s="224" t="s">
        <v>2236</v>
      </c>
    </row>
    <row r="149" s="13" customFormat="1">
      <c r="A149" s="13"/>
      <c r="B149" s="226"/>
      <c r="C149" s="227"/>
      <c r="D149" s="228" t="s">
        <v>176</v>
      </c>
      <c r="E149" s="229" t="s">
        <v>19</v>
      </c>
      <c r="F149" s="230" t="s">
        <v>2205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176</v>
      </c>
      <c r="AU149" s="236" t="s">
        <v>79</v>
      </c>
      <c r="AV149" s="13" t="s">
        <v>79</v>
      </c>
      <c r="AW149" s="13" t="s">
        <v>33</v>
      </c>
      <c r="AX149" s="13" t="s">
        <v>72</v>
      </c>
      <c r="AY149" s="236" t="s">
        <v>168</v>
      </c>
    </row>
    <row r="150" s="13" customFormat="1">
      <c r="A150" s="13"/>
      <c r="B150" s="226"/>
      <c r="C150" s="227"/>
      <c r="D150" s="228" t="s">
        <v>176</v>
      </c>
      <c r="E150" s="229" t="s">
        <v>19</v>
      </c>
      <c r="F150" s="230" t="s">
        <v>2210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176</v>
      </c>
      <c r="AU150" s="236" t="s">
        <v>79</v>
      </c>
      <c r="AV150" s="13" t="s">
        <v>79</v>
      </c>
      <c r="AW150" s="13" t="s">
        <v>33</v>
      </c>
      <c r="AX150" s="13" t="s">
        <v>72</v>
      </c>
      <c r="AY150" s="236" t="s">
        <v>168</v>
      </c>
    </row>
    <row r="151" s="14" customFormat="1">
      <c r="A151" s="14"/>
      <c r="B151" s="237"/>
      <c r="C151" s="238"/>
      <c r="D151" s="228" t="s">
        <v>176</v>
      </c>
      <c r="E151" s="239" t="s">
        <v>19</v>
      </c>
      <c r="F151" s="240" t="s">
        <v>2211</v>
      </c>
      <c r="G151" s="238"/>
      <c r="H151" s="241">
        <v>1.2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176</v>
      </c>
      <c r="AU151" s="247" t="s">
        <v>79</v>
      </c>
      <c r="AV151" s="14" t="s">
        <v>81</v>
      </c>
      <c r="AW151" s="14" t="s">
        <v>33</v>
      </c>
      <c r="AX151" s="14" t="s">
        <v>72</v>
      </c>
      <c r="AY151" s="247" t="s">
        <v>168</v>
      </c>
    </row>
    <row r="152" s="13" customFormat="1">
      <c r="A152" s="13"/>
      <c r="B152" s="226"/>
      <c r="C152" s="227"/>
      <c r="D152" s="228" t="s">
        <v>176</v>
      </c>
      <c r="E152" s="229" t="s">
        <v>19</v>
      </c>
      <c r="F152" s="230" t="s">
        <v>2212</v>
      </c>
      <c r="G152" s="227"/>
      <c r="H152" s="229" t="s">
        <v>19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176</v>
      </c>
      <c r="AU152" s="236" t="s">
        <v>79</v>
      </c>
      <c r="AV152" s="13" t="s">
        <v>79</v>
      </c>
      <c r="AW152" s="13" t="s">
        <v>33</v>
      </c>
      <c r="AX152" s="13" t="s">
        <v>72</v>
      </c>
      <c r="AY152" s="236" t="s">
        <v>168</v>
      </c>
    </row>
    <row r="153" s="14" customFormat="1">
      <c r="A153" s="14"/>
      <c r="B153" s="237"/>
      <c r="C153" s="238"/>
      <c r="D153" s="228" t="s">
        <v>176</v>
      </c>
      <c r="E153" s="239" t="s">
        <v>19</v>
      </c>
      <c r="F153" s="240" t="s">
        <v>2213</v>
      </c>
      <c r="G153" s="238"/>
      <c r="H153" s="241">
        <v>0.10000000000000001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176</v>
      </c>
      <c r="AU153" s="247" t="s">
        <v>79</v>
      </c>
      <c r="AV153" s="14" t="s">
        <v>81</v>
      </c>
      <c r="AW153" s="14" t="s">
        <v>33</v>
      </c>
      <c r="AX153" s="14" t="s">
        <v>72</v>
      </c>
      <c r="AY153" s="247" t="s">
        <v>168</v>
      </c>
    </row>
    <row r="154" s="13" customFormat="1">
      <c r="A154" s="13"/>
      <c r="B154" s="226"/>
      <c r="C154" s="227"/>
      <c r="D154" s="228" t="s">
        <v>176</v>
      </c>
      <c r="E154" s="229" t="s">
        <v>19</v>
      </c>
      <c r="F154" s="230" t="s">
        <v>2214</v>
      </c>
      <c r="G154" s="227"/>
      <c r="H154" s="229" t="s">
        <v>19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176</v>
      </c>
      <c r="AU154" s="236" t="s">
        <v>79</v>
      </c>
      <c r="AV154" s="13" t="s">
        <v>79</v>
      </c>
      <c r="AW154" s="13" t="s">
        <v>33</v>
      </c>
      <c r="AX154" s="13" t="s">
        <v>72</v>
      </c>
      <c r="AY154" s="236" t="s">
        <v>168</v>
      </c>
    </row>
    <row r="155" s="14" customFormat="1">
      <c r="A155" s="14"/>
      <c r="B155" s="237"/>
      <c r="C155" s="238"/>
      <c r="D155" s="228" t="s">
        <v>176</v>
      </c>
      <c r="E155" s="239" t="s">
        <v>19</v>
      </c>
      <c r="F155" s="240" t="s">
        <v>2215</v>
      </c>
      <c r="G155" s="238"/>
      <c r="H155" s="241">
        <v>20.5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176</v>
      </c>
      <c r="AU155" s="247" t="s">
        <v>79</v>
      </c>
      <c r="AV155" s="14" t="s">
        <v>81</v>
      </c>
      <c r="AW155" s="14" t="s">
        <v>33</v>
      </c>
      <c r="AX155" s="14" t="s">
        <v>72</v>
      </c>
      <c r="AY155" s="247" t="s">
        <v>168</v>
      </c>
    </row>
    <row r="156" s="13" customFormat="1">
      <c r="A156" s="13"/>
      <c r="B156" s="226"/>
      <c r="C156" s="227"/>
      <c r="D156" s="228" t="s">
        <v>176</v>
      </c>
      <c r="E156" s="229" t="s">
        <v>19</v>
      </c>
      <c r="F156" s="230" t="s">
        <v>2223</v>
      </c>
      <c r="G156" s="227"/>
      <c r="H156" s="229" t="s">
        <v>19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176</v>
      </c>
      <c r="AU156" s="236" t="s">
        <v>79</v>
      </c>
      <c r="AV156" s="13" t="s">
        <v>79</v>
      </c>
      <c r="AW156" s="13" t="s">
        <v>33</v>
      </c>
      <c r="AX156" s="13" t="s">
        <v>72</v>
      </c>
      <c r="AY156" s="236" t="s">
        <v>168</v>
      </c>
    </row>
    <row r="157" s="14" customFormat="1">
      <c r="A157" s="14"/>
      <c r="B157" s="237"/>
      <c r="C157" s="238"/>
      <c r="D157" s="228" t="s">
        <v>176</v>
      </c>
      <c r="E157" s="239" t="s">
        <v>19</v>
      </c>
      <c r="F157" s="240" t="s">
        <v>174</v>
      </c>
      <c r="G157" s="238"/>
      <c r="H157" s="241">
        <v>4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176</v>
      </c>
      <c r="AU157" s="247" t="s">
        <v>79</v>
      </c>
      <c r="AV157" s="14" t="s">
        <v>81</v>
      </c>
      <c r="AW157" s="14" t="s">
        <v>33</v>
      </c>
      <c r="AX157" s="14" t="s">
        <v>72</v>
      </c>
      <c r="AY157" s="247" t="s">
        <v>168</v>
      </c>
    </row>
    <row r="158" s="15" customFormat="1">
      <c r="A158" s="15"/>
      <c r="B158" s="248"/>
      <c r="C158" s="249"/>
      <c r="D158" s="228" t="s">
        <v>176</v>
      </c>
      <c r="E158" s="250" t="s">
        <v>19</v>
      </c>
      <c r="F158" s="251" t="s">
        <v>180</v>
      </c>
      <c r="G158" s="249"/>
      <c r="H158" s="252">
        <v>25.800000000000001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176</v>
      </c>
      <c r="AU158" s="258" t="s">
        <v>79</v>
      </c>
      <c r="AV158" s="15" t="s">
        <v>174</v>
      </c>
      <c r="AW158" s="15" t="s">
        <v>33</v>
      </c>
      <c r="AX158" s="15" t="s">
        <v>79</v>
      </c>
      <c r="AY158" s="258" t="s">
        <v>168</v>
      </c>
    </row>
    <row r="159" s="2" customFormat="1" ht="100.5" customHeight="1">
      <c r="A159" s="39"/>
      <c r="B159" s="40"/>
      <c r="C159" s="259" t="s">
        <v>174</v>
      </c>
      <c r="D159" s="259" t="s">
        <v>203</v>
      </c>
      <c r="E159" s="260" t="s">
        <v>2237</v>
      </c>
      <c r="F159" s="261" t="s">
        <v>2238</v>
      </c>
      <c r="G159" s="262" t="s">
        <v>977</v>
      </c>
      <c r="H159" s="263">
        <v>13.710000000000001</v>
      </c>
      <c r="I159" s="264"/>
      <c r="J159" s="265">
        <f>ROUND(I159*H159,2)</f>
        <v>0</v>
      </c>
      <c r="K159" s="261" t="s">
        <v>172</v>
      </c>
      <c r="L159" s="45"/>
      <c r="M159" s="266" t="s">
        <v>19</v>
      </c>
      <c r="N159" s="267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2202</v>
      </c>
      <c r="AT159" s="224" t="s">
        <v>203</v>
      </c>
      <c r="AU159" s="224" t="s">
        <v>79</v>
      </c>
      <c r="AY159" s="18" t="s">
        <v>168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2202</v>
      </c>
      <c r="BM159" s="224" t="s">
        <v>2239</v>
      </c>
    </row>
    <row r="160" s="13" customFormat="1">
      <c r="A160" s="13"/>
      <c r="B160" s="226"/>
      <c r="C160" s="227"/>
      <c r="D160" s="228" t="s">
        <v>176</v>
      </c>
      <c r="E160" s="229" t="s">
        <v>19</v>
      </c>
      <c r="F160" s="230" t="s">
        <v>2205</v>
      </c>
      <c r="G160" s="227"/>
      <c r="H160" s="229" t="s">
        <v>19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176</v>
      </c>
      <c r="AU160" s="236" t="s">
        <v>79</v>
      </c>
      <c r="AV160" s="13" t="s">
        <v>79</v>
      </c>
      <c r="AW160" s="13" t="s">
        <v>33</v>
      </c>
      <c r="AX160" s="13" t="s">
        <v>72</v>
      </c>
      <c r="AY160" s="236" t="s">
        <v>168</v>
      </c>
    </row>
    <row r="161" s="13" customFormat="1">
      <c r="A161" s="13"/>
      <c r="B161" s="226"/>
      <c r="C161" s="227"/>
      <c r="D161" s="228" t="s">
        <v>176</v>
      </c>
      <c r="E161" s="229" t="s">
        <v>19</v>
      </c>
      <c r="F161" s="230" t="s">
        <v>2206</v>
      </c>
      <c r="G161" s="227"/>
      <c r="H161" s="229" t="s">
        <v>19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176</v>
      </c>
      <c r="AU161" s="236" t="s">
        <v>79</v>
      </c>
      <c r="AV161" s="13" t="s">
        <v>79</v>
      </c>
      <c r="AW161" s="13" t="s">
        <v>33</v>
      </c>
      <c r="AX161" s="13" t="s">
        <v>72</v>
      </c>
      <c r="AY161" s="236" t="s">
        <v>168</v>
      </c>
    </row>
    <row r="162" s="14" customFormat="1">
      <c r="A162" s="14"/>
      <c r="B162" s="237"/>
      <c r="C162" s="238"/>
      <c r="D162" s="228" t="s">
        <v>176</v>
      </c>
      <c r="E162" s="239" t="s">
        <v>19</v>
      </c>
      <c r="F162" s="240" t="s">
        <v>2207</v>
      </c>
      <c r="G162" s="238"/>
      <c r="H162" s="241">
        <v>0.059999999999999998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176</v>
      </c>
      <c r="AU162" s="247" t="s">
        <v>79</v>
      </c>
      <c r="AV162" s="14" t="s">
        <v>81</v>
      </c>
      <c r="AW162" s="14" t="s">
        <v>33</v>
      </c>
      <c r="AX162" s="14" t="s">
        <v>72</v>
      </c>
      <c r="AY162" s="247" t="s">
        <v>168</v>
      </c>
    </row>
    <row r="163" s="13" customFormat="1">
      <c r="A163" s="13"/>
      <c r="B163" s="226"/>
      <c r="C163" s="227"/>
      <c r="D163" s="228" t="s">
        <v>176</v>
      </c>
      <c r="E163" s="229" t="s">
        <v>19</v>
      </c>
      <c r="F163" s="230" t="s">
        <v>2208</v>
      </c>
      <c r="G163" s="227"/>
      <c r="H163" s="229" t="s">
        <v>19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176</v>
      </c>
      <c r="AU163" s="236" t="s">
        <v>79</v>
      </c>
      <c r="AV163" s="13" t="s">
        <v>79</v>
      </c>
      <c r="AW163" s="13" t="s">
        <v>33</v>
      </c>
      <c r="AX163" s="13" t="s">
        <v>72</v>
      </c>
      <c r="AY163" s="236" t="s">
        <v>168</v>
      </c>
    </row>
    <row r="164" s="14" customFormat="1">
      <c r="A164" s="14"/>
      <c r="B164" s="237"/>
      <c r="C164" s="238"/>
      <c r="D164" s="228" t="s">
        <v>176</v>
      </c>
      <c r="E164" s="239" t="s">
        <v>19</v>
      </c>
      <c r="F164" s="240" t="s">
        <v>2209</v>
      </c>
      <c r="G164" s="238"/>
      <c r="H164" s="241">
        <v>0.070000000000000007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176</v>
      </c>
      <c r="AU164" s="247" t="s">
        <v>79</v>
      </c>
      <c r="AV164" s="14" t="s">
        <v>81</v>
      </c>
      <c r="AW164" s="14" t="s">
        <v>33</v>
      </c>
      <c r="AX164" s="14" t="s">
        <v>72</v>
      </c>
      <c r="AY164" s="247" t="s">
        <v>168</v>
      </c>
    </row>
    <row r="165" s="13" customFormat="1">
      <c r="A165" s="13"/>
      <c r="B165" s="226"/>
      <c r="C165" s="227"/>
      <c r="D165" s="228" t="s">
        <v>176</v>
      </c>
      <c r="E165" s="229" t="s">
        <v>19</v>
      </c>
      <c r="F165" s="230" t="s">
        <v>2210</v>
      </c>
      <c r="G165" s="227"/>
      <c r="H165" s="229" t="s">
        <v>19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176</v>
      </c>
      <c r="AU165" s="236" t="s">
        <v>79</v>
      </c>
      <c r="AV165" s="13" t="s">
        <v>79</v>
      </c>
      <c r="AW165" s="13" t="s">
        <v>33</v>
      </c>
      <c r="AX165" s="13" t="s">
        <v>72</v>
      </c>
      <c r="AY165" s="236" t="s">
        <v>168</v>
      </c>
    </row>
    <row r="166" s="14" customFormat="1">
      <c r="A166" s="14"/>
      <c r="B166" s="237"/>
      <c r="C166" s="238"/>
      <c r="D166" s="228" t="s">
        <v>176</v>
      </c>
      <c r="E166" s="239" t="s">
        <v>19</v>
      </c>
      <c r="F166" s="240" t="s">
        <v>2211</v>
      </c>
      <c r="G166" s="238"/>
      <c r="H166" s="241">
        <v>1.2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176</v>
      </c>
      <c r="AU166" s="247" t="s">
        <v>79</v>
      </c>
      <c r="AV166" s="14" t="s">
        <v>81</v>
      </c>
      <c r="AW166" s="14" t="s">
        <v>33</v>
      </c>
      <c r="AX166" s="14" t="s">
        <v>72</v>
      </c>
      <c r="AY166" s="247" t="s">
        <v>168</v>
      </c>
    </row>
    <row r="167" s="13" customFormat="1">
      <c r="A167" s="13"/>
      <c r="B167" s="226"/>
      <c r="C167" s="227"/>
      <c r="D167" s="228" t="s">
        <v>176</v>
      </c>
      <c r="E167" s="229" t="s">
        <v>19</v>
      </c>
      <c r="F167" s="230" t="s">
        <v>2216</v>
      </c>
      <c r="G167" s="227"/>
      <c r="H167" s="229" t="s">
        <v>19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176</v>
      </c>
      <c r="AU167" s="236" t="s">
        <v>79</v>
      </c>
      <c r="AV167" s="13" t="s">
        <v>79</v>
      </c>
      <c r="AW167" s="13" t="s">
        <v>33</v>
      </c>
      <c r="AX167" s="13" t="s">
        <v>72</v>
      </c>
      <c r="AY167" s="236" t="s">
        <v>168</v>
      </c>
    </row>
    <row r="168" s="14" customFormat="1">
      <c r="A168" s="14"/>
      <c r="B168" s="237"/>
      <c r="C168" s="238"/>
      <c r="D168" s="228" t="s">
        <v>176</v>
      </c>
      <c r="E168" s="239" t="s">
        <v>19</v>
      </c>
      <c r="F168" s="240" t="s">
        <v>2217</v>
      </c>
      <c r="G168" s="238"/>
      <c r="H168" s="241">
        <v>0.40000000000000002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176</v>
      </c>
      <c r="AU168" s="247" t="s">
        <v>79</v>
      </c>
      <c r="AV168" s="14" t="s">
        <v>81</v>
      </c>
      <c r="AW168" s="14" t="s">
        <v>33</v>
      </c>
      <c r="AX168" s="14" t="s">
        <v>72</v>
      </c>
      <c r="AY168" s="247" t="s">
        <v>168</v>
      </c>
    </row>
    <row r="169" s="13" customFormat="1">
      <c r="A169" s="13"/>
      <c r="B169" s="226"/>
      <c r="C169" s="227"/>
      <c r="D169" s="228" t="s">
        <v>176</v>
      </c>
      <c r="E169" s="229" t="s">
        <v>19</v>
      </c>
      <c r="F169" s="230" t="s">
        <v>2240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176</v>
      </c>
      <c r="AU169" s="236" t="s">
        <v>79</v>
      </c>
      <c r="AV169" s="13" t="s">
        <v>79</v>
      </c>
      <c r="AW169" s="13" t="s">
        <v>33</v>
      </c>
      <c r="AX169" s="13" t="s">
        <v>72</v>
      </c>
      <c r="AY169" s="236" t="s">
        <v>168</v>
      </c>
    </row>
    <row r="170" s="14" customFormat="1">
      <c r="A170" s="14"/>
      <c r="B170" s="237"/>
      <c r="C170" s="238"/>
      <c r="D170" s="228" t="s">
        <v>176</v>
      </c>
      <c r="E170" s="239" t="s">
        <v>19</v>
      </c>
      <c r="F170" s="240" t="s">
        <v>2219</v>
      </c>
      <c r="G170" s="238"/>
      <c r="H170" s="241">
        <v>0.050000000000000003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176</v>
      </c>
      <c r="AU170" s="247" t="s">
        <v>79</v>
      </c>
      <c r="AV170" s="14" t="s">
        <v>81</v>
      </c>
      <c r="AW170" s="14" t="s">
        <v>33</v>
      </c>
      <c r="AX170" s="14" t="s">
        <v>72</v>
      </c>
      <c r="AY170" s="247" t="s">
        <v>168</v>
      </c>
    </row>
    <row r="171" s="13" customFormat="1">
      <c r="A171" s="13"/>
      <c r="B171" s="226"/>
      <c r="C171" s="227"/>
      <c r="D171" s="228" t="s">
        <v>176</v>
      </c>
      <c r="E171" s="229" t="s">
        <v>19</v>
      </c>
      <c r="F171" s="230" t="s">
        <v>2241</v>
      </c>
      <c r="G171" s="227"/>
      <c r="H171" s="229" t="s">
        <v>19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176</v>
      </c>
      <c r="AU171" s="236" t="s">
        <v>79</v>
      </c>
      <c r="AV171" s="13" t="s">
        <v>79</v>
      </c>
      <c r="AW171" s="13" t="s">
        <v>33</v>
      </c>
      <c r="AX171" s="13" t="s">
        <v>72</v>
      </c>
      <c r="AY171" s="236" t="s">
        <v>168</v>
      </c>
    </row>
    <row r="172" s="14" customFormat="1">
      <c r="A172" s="14"/>
      <c r="B172" s="237"/>
      <c r="C172" s="238"/>
      <c r="D172" s="228" t="s">
        <v>176</v>
      </c>
      <c r="E172" s="239" t="s">
        <v>19</v>
      </c>
      <c r="F172" s="240" t="s">
        <v>81</v>
      </c>
      <c r="G172" s="238"/>
      <c r="H172" s="241">
        <v>2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176</v>
      </c>
      <c r="AU172" s="247" t="s">
        <v>79</v>
      </c>
      <c r="AV172" s="14" t="s">
        <v>81</v>
      </c>
      <c r="AW172" s="14" t="s">
        <v>33</v>
      </c>
      <c r="AX172" s="14" t="s">
        <v>72</v>
      </c>
      <c r="AY172" s="247" t="s">
        <v>168</v>
      </c>
    </row>
    <row r="173" s="13" customFormat="1">
      <c r="A173" s="13"/>
      <c r="B173" s="226"/>
      <c r="C173" s="227"/>
      <c r="D173" s="228" t="s">
        <v>176</v>
      </c>
      <c r="E173" s="229" t="s">
        <v>19</v>
      </c>
      <c r="F173" s="230" t="s">
        <v>2242</v>
      </c>
      <c r="G173" s="227"/>
      <c r="H173" s="229" t="s">
        <v>19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176</v>
      </c>
      <c r="AU173" s="236" t="s">
        <v>79</v>
      </c>
      <c r="AV173" s="13" t="s">
        <v>79</v>
      </c>
      <c r="AW173" s="13" t="s">
        <v>33</v>
      </c>
      <c r="AX173" s="13" t="s">
        <v>72</v>
      </c>
      <c r="AY173" s="236" t="s">
        <v>168</v>
      </c>
    </row>
    <row r="174" s="14" customFormat="1">
      <c r="A174" s="14"/>
      <c r="B174" s="237"/>
      <c r="C174" s="238"/>
      <c r="D174" s="228" t="s">
        <v>176</v>
      </c>
      <c r="E174" s="239" t="s">
        <v>19</v>
      </c>
      <c r="F174" s="240" t="s">
        <v>2222</v>
      </c>
      <c r="G174" s="238"/>
      <c r="H174" s="241">
        <v>0.089999999999999997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176</v>
      </c>
      <c r="AU174" s="247" t="s">
        <v>79</v>
      </c>
      <c r="AV174" s="14" t="s">
        <v>81</v>
      </c>
      <c r="AW174" s="14" t="s">
        <v>33</v>
      </c>
      <c r="AX174" s="14" t="s">
        <v>72</v>
      </c>
      <c r="AY174" s="247" t="s">
        <v>168</v>
      </c>
    </row>
    <row r="175" s="13" customFormat="1">
      <c r="A175" s="13"/>
      <c r="B175" s="226"/>
      <c r="C175" s="227"/>
      <c r="D175" s="228" t="s">
        <v>176</v>
      </c>
      <c r="E175" s="229" t="s">
        <v>19</v>
      </c>
      <c r="F175" s="230" t="s">
        <v>2243</v>
      </c>
      <c r="G175" s="227"/>
      <c r="H175" s="229" t="s">
        <v>19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176</v>
      </c>
      <c r="AU175" s="236" t="s">
        <v>79</v>
      </c>
      <c r="AV175" s="13" t="s">
        <v>79</v>
      </c>
      <c r="AW175" s="13" t="s">
        <v>33</v>
      </c>
      <c r="AX175" s="13" t="s">
        <v>72</v>
      </c>
      <c r="AY175" s="236" t="s">
        <v>168</v>
      </c>
    </row>
    <row r="176" s="14" customFormat="1">
      <c r="A176" s="14"/>
      <c r="B176" s="237"/>
      <c r="C176" s="238"/>
      <c r="D176" s="228" t="s">
        <v>176</v>
      </c>
      <c r="E176" s="239" t="s">
        <v>19</v>
      </c>
      <c r="F176" s="240" t="s">
        <v>174</v>
      </c>
      <c r="G176" s="238"/>
      <c r="H176" s="241">
        <v>4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176</v>
      </c>
      <c r="AU176" s="247" t="s">
        <v>79</v>
      </c>
      <c r="AV176" s="14" t="s">
        <v>81</v>
      </c>
      <c r="AW176" s="14" t="s">
        <v>33</v>
      </c>
      <c r="AX176" s="14" t="s">
        <v>72</v>
      </c>
      <c r="AY176" s="247" t="s">
        <v>168</v>
      </c>
    </row>
    <row r="177" s="13" customFormat="1">
      <c r="A177" s="13"/>
      <c r="B177" s="226"/>
      <c r="C177" s="227"/>
      <c r="D177" s="228" t="s">
        <v>176</v>
      </c>
      <c r="E177" s="229" t="s">
        <v>19</v>
      </c>
      <c r="F177" s="230" t="s">
        <v>2224</v>
      </c>
      <c r="G177" s="227"/>
      <c r="H177" s="229" t="s">
        <v>19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176</v>
      </c>
      <c r="AU177" s="236" t="s">
        <v>79</v>
      </c>
      <c r="AV177" s="13" t="s">
        <v>79</v>
      </c>
      <c r="AW177" s="13" t="s">
        <v>33</v>
      </c>
      <c r="AX177" s="13" t="s">
        <v>72</v>
      </c>
      <c r="AY177" s="236" t="s">
        <v>168</v>
      </c>
    </row>
    <row r="178" s="14" customFormat="1">
      <c r="A178" s="14"/>
      <c r="B178" s="237"/>
      <c r="C178" s="238"/>
      <c r="D178" s="228" t="s">
        <v>176</v>
      </c>
      <c r="E178" s="239" t="s">
        <v>19</v>
      </c>
      <c r="F178" s="240" t="s">
        <v>2209</v>
      </c>
      <c r="G178" s="238"/>
      <c r="H178" s="241">
        <v>0.070000000000000007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176</v>
      </c>
      <c r="AU178" s="247" t="s">
        <v>79</v>
      </c>
      <c r="AV178" s="14" t="s">
        <v>81</v>
      </c>
      <c r="AW178" s="14" t="s">
        <v>33</v>
      </c>
      <c r="AX178" s="14" t="s">
        <v>72</v>
      </c>
      <c r="AY178" s="247" t="s">
        <v>168</v>
      </c>
    </row>
    <row r="179" s="13" customFormat="1">
      <c r="A179" s="13"/>
      <c r="B179" s="226"/>
      <c r="C179" s="227"/>
      <c r="D179" s="228" t="s">
        <v>176</v>
      </c>
      <c r="E179" s="229" t="s">
        <v>19</v>
      </c>
      <c r="F179" s="230" t="s">
        <v>2244</v>
      </c>
      <c r="G179" s="227"/>
      <c r="H179" s="229" t="s">
        <v>19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176</v>
      </c>
      <c r="AU179" s="236" t="s">
        <v>79</v>
      </c>
      <c r="AV179" s="13" t="s">
        <v>79</v>
      </c>
      <c r="AW179" s="13" t="s">
        <v>33</v>
      </c>
      <c r="AX179" s="13" t="s">
        <v>72</v>
      </c>
      <c r="AY179" s="236" t="s">
        <v>168</v>
      </c>
    </row>
    <row r="180" s="14" customFormat="1">
      <c r="A180" s="14"/>
      <c r="B180" s="237"/>
      <c r="C180" s="238"/>
      <c r="D180" s="228" t="s">
        <v>176</v>
      </c>
      <c r="E180" s="239" t="s">
        <v>19</v>
      </c>
      <c r="F180" s="240" t="s">
        <v>2226</v>
      </c>
      <c r="G180" s="238"/>
      <c r="H180" s="241">
        <v>1.7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176</v>
      </c>
      <c r="AU180" s="247" t="s">
        <v>79</v>
      </c>
      <c r="AV180" s="14" t="s">
        <v>81</v>
      </c>
      <c r="AW180" s="14" t="s">
        <v>33</v>
      </c>
      <c r="AX180" s="14" t="s">
        <v>72</v>
      </c>
      <c r="AY180" s="247" t="s">
        <v>168</v>
      </c>
    </row>
    <row r="181" s="13" customFormat="1">
      <c r="A181" s="13"/>
      <c r="B181" s="226"/>
      <c r="C181" s="227"/>
      <c r="D181" s="228" t="s">
        <v>176</v>
      </c>
      <c r="E181" s="229" t="s">
        <v>19</v>
      </c>
      <c r="F181" s="230" t="s">
        <v>2227</v>
      </c>
      <c r="G181" s="227"/>
      <c r="H181" s="229" t="s">
        <v>19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176</v>
      </c>
      <c r="AU181" s="236" t="s">
        <v>79</v>
      </c>
      <c r="AV181" s="13" t="s">
        <v>79</v>
      </c>
      <c r="AW181" s="13" t="s">
        <v>33</v>
      </c>
      <c r="AX181" s="13" t="s">
        <v>72</v>
      </c>
      <c r="AY181" s="236" t="s">
        <v>168</v>
      </c>
    </row>
    <row r="182" s="14" customFormat="1">
      <c r="A182" s="14"/>
      <c r="B182" s="237"/>
      <c r="C182" s="238"/>
      <c r="D182" s="228" t="s">
        <v>176</v>
      </c>
      <c r="E182" s="239" t="s">
        <v>19</v>
      </c>
      <c r="F182" s="240" t="s">
        <v>81</v>
      </c>
      <c r="G182" s="238"/>
      <c r="H182" s="241">
        <v>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176</v>
      </c>
      <c r="AU182" s="247" t="s">
        <v>79</v>
      </c>
      <c r="AV182" s="14" t="s">
        <v>81</v>
      </c>
      <c r="AW182" s="14" t="s">
        <v>33</v>
      </c>
      <c r="AX182" s="14" t="s">
        <v>72</v>
      </c>
      <c r="AY182" s="247" t="s">
        <v>168</v>
      </c>
    </row>
    <row r="183" s="13" customFormat="1">
      <c r="A183" s="13"/>
      <c r="B183" s="226"/>
      <c r="C183" s="227"/>
      <c r="D183" s="228" t="s">
        <v>176</v>
      </c>
      <c r="E183" s="229" t="s">
        <v>19</v>
      </c>
      <c r="F183" s="230" t="s">
        <v>2228</v>
      </c>
      <c r="G183" s="227"/>
      <c r="H183" s="229" t="s">
        <v>19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176</v>
      </c>
      <c r="AU183" s="236" t="s">
        <v>79</v>
      </c>
      <c r="AV183" s="13" t="s">
        <v>79</v>
      </c>
      <c r="AW183" s="13" t="s">
        <v>33</v>
      </c>
      <c r="AX183" s="13" t="s">
        <v>72</v>
      </c>
      <c r="AY183" s="236" t="s">
        <v>168</v>
      </c>
    </row>
    <row r="184" s="14" customFormat="1">
      <c r="A184" s="14"/>
      <c r="B184" s="237"/>
      <c r="C184" s="238"/>
      <c r="D184" s="228" t="s">
        <v>176</v>
      </c>
      <c r="E184" s="239" t="s">
        <v>19</v>
      </c>
      <c r="F184" s="240" t="s">
        <v>81</v>
      </c>
      <c r="G184" s="238"/>
      <c r="H184" s="241">
        <v>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176</v>
      </c>
      <c r="AU184" s="247" t="s">
        <v>79</v>
      </c>
      <c r="AV184" s="14" t="s">
        <v>81</v>
      </c>
      <c r="AW184" s="14" t="s">
        <v>33</v>
      </c>
      <c r="AX184" s="14" t="s">
        <v>72</v>
      </c>
      <c r="AY184" s="247" t="s">
        <v>168</v>
      </c>
    </row>
    <row r="185" s="13" customFormat="1">
      <c r="A185" s="13"/>
      <c r="B185" s="226"/>
      <c r="C185" s="227"/>
      <c r="D185" s="228" t="s">
        <v>176</v>
      </c>
      <c r="E185" s="229" t="s">
        <v>19</v>
      </c>
      <c r="F185" s="230" t="s">
        <v>2229</v>
      </c>
      <c r="G185" s="227"/>
      <c r="H185" s="229" t="s">
        <v>19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176</v>
      </c>
      <c r="AU185" s="236" t="s">
        <v>79</v>
      </c>
      <c r="AV185" s="13" t="s">
        <v>79</v>
      </c>
      <c r="AW185" s="13" t="s">
        <v>33</v>
      </c>
      <c r="AX185" s="13" t="s">
        <v>72</v>
      </c>
      <c r="AY185" s="236" t="s">
        <v>168</v>
      </c>
    </row>
    <row r="186" s="14" customFormat="1">
      <c r="A186" s="14"/>
      <c r="B186" s="237"/>
      <c r="C186" s="238"/>
      <c r="D186" s="228" t="s">
        <v>176</v>
      </c>
      <c r="E186" s="239" t="s">
        <v>19</v>
      </c>
      <c r="F186" s="240" t="s">
        <v>2209</v>
      </c>
      <c r="G186" s="238"/>
      <c r="H186" s="241">
        <v>0.070000000000000007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176</v>
      </c>
      <c r="AU186" s="247" t="s">
        <v>79</v>
      </c>
      <c r="AV186" s="14" t="s">
        <v>81</v>
      </c>
      <c r="AW186" s="14" t="s">
        <v>33</v>
      </c>
      <c r="AX186" s="14" t="s">
        <v>72</v>
      </c>
      <c r="AY186" s="247" t="s">
        <v>168</v>
      </c>
    </row>
    <row r="187" s="15" customFormat="1">
      <c r="A187" s="15"/>
      <c r="B187" s="248"/>
      <c r="C187" s="249"/>
      <c r="D187" s="228" t="s">
        <v>176</v>
      </c>
      <c r="E187" s="250" t="s">
        <v>19</v>
      </c>
      <c r="F187" s="251" t="s">
        <v>180</v>
      </c>
      <c r="G187" s="249"/>
      <c r="H187" s="252">
        <v>13.710000000000001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176</v>
      </c>
      <c r="AU187" s="258" t="s">
        <v>79</v>
      </c>
      <c r="AV187" s="15" t="s">
        <v>174</v>
      </c>
      <c r="AW187" s="15" t="s">
        <v>33</v>
      </c>
      <c r="AX187" s="15" t="s">
        <v>79</v>
      </c>
      <c r="AY187" s="258" t="s">
        <v>168</v>
      </c>
    </row>
    <row r="188" s="2" customFormat="1" ht="101.25" customHeight="1">
      <c r="A188" s="39"/>
      <c r="B188" s="40"/>
      <c r="C188" s="259" t="s">
        <v>196</v>
      </c>
      <c r="D188" s="259" t="s">
        <v>203</v>
      </c>
      <c r="E188" s="260" t="s">
        <v>2245</v>
      </c>
      <c r="F188" s="261" t="s">
        <v>2246</v>
      </c>
      <c r="G188" s="262" t="s">
        <v>977</v>
      </c>
      <c r="H188" s="263">
        <v>0.10000000000000001</v>
      </c>
      <c r="I188" s="264"/>
      <c r="J188" s="265">
        <f>ROUND(I188*H188,2)</f>
        <v>0</v>
      </c>
      <c r="K188" s="261" t="s">
        <v>172</v>
      </c>
      <c r="L188" s="45"/>
      <c r="M188" s="266" t="s">
        <v>19</v>
      </c>
      <c r="N188" s="267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2202</v>
      </c>
      <c r="AT188" s="224" t="s">
        <v>203</v>
      </c>
      <c r="AU188" s="224" t="s">
        <v>79</v>
      </c>
      <c r="AY188" s="18" t="s">
        <v>168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2202</v>
      </c>
      <c r="BM188" s="224" t="s">
        <v>2247</v>
      </c>
    </row>
    <row r="189" s="13" customFormat="1">
      <c r="A189" s="13"/>
      <c r="B189" s="226"/>
      <c r="C189" s="227"/>
      <c r="D189" s="228" t="s">
        <v>176</v>
      </c>
      <c r="E189" s="229" t="s">
        <v>19</v>
      </c>
      <c r="F189" s="230" t="s">
        <v>2205</v>
      </c>
      <c r="G189" s="227"/>
      <c r="H189" s="229" t="s">
        <v>19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176</v>
      </c>
      <c r="AU189" s="236" t="s">
        <v>79</v>
      </c>
      <c r="AV189" s="13" t="s">
        <v>79</v>
      </c>
      <c r="AW189" s="13" t="s">
        <v>33</v>
      </c>
      <c r="AX189" s="13" t="s">
        <v>72</v>
      </c>
      <c r="AY189" s="236" t="s">
        <v>168</v>
      </c>
    </row>
    <row r="190" s="13" customFormat="1">
      <c r="A190" s="13"/>
      <c r="B190" s="226"/>
      <c r="C190" s="227"/>
      <c r="D190" s="228" t="s">
        <v>176</v>
      </c>
      <c r="E190" s="229" t="s">
        <v>19</v>
      </c>
      <c r="F190" s="230" t="s">
        <v>2248</v>
      </c>
      <c r="G190" s="227"/>
      <c r="H190" s="229" t="s">
        <v>19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176</v>
      </c>
      <c r="AU190" s="236" t="s">
        <v>79</v>
      </c>
      <c r="AV190" s="13" t="s">
        <v>79</v>
      </c>
      <c r="AW190" s="13" t="s">
        <v>33</v>
      </c>
      <c r="AX190" s="13" t="s">
        <v>72</v>
      </c>
      <c r="AY190" s="236" t="s">
        <v>168</v>
      </c>
    </row>
    <row r="191" s="14" customFormat="1">
      <c r="A191" s="14"/>
      <c r="B191" s="237"/>
      <c r="C191" s="238"/>
      <c r="D191" s="228" t="s">
        <v>176</v>
      </c>
      <c r="E191" s="239" t="s">
        <v>19</v>
      </c>
      <c r="F191" s="240" t="s">
        <v>2213</v>
      </c>
      <c r="G191" s="238"/>
      <c r="H191" s="241">
        <v>0.10000000000000001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176</v>
      </c>
      <c r="AU191" s="247" t="s">
        <v>79</v>
      </c>
      <c r="AV191" s="14" t="s">
        <v>81</v>
      </c>
      <c r="AW191" s="14" t="s">
        <v>33</v>
      </c>
      <c r="AX191" s="14" t="s">
        <v>72</v>
      </c>
      <c r="AY191" s="247" t="s">
        <v>168</v>
      </c>
    </row>
    <row r="192" s="15" customFormat="1">
      <c r="A192" s="15"/>
      <c r="B192" s="248"/>
      <c r="C192" s="249"/>
      <c r="D192" s="228" t="s">
        <v>176</v>
      </c>
      <c r="E192" s="250" t="s">
        <v>19</v>
      </c>
      <c r="F192" s="251" t="s">
        <v>180</v>
      </c>
      <c r="G192" s="249"/>
      <c r="H192" s="252">
        <v>0.10000000000000001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176</v>
      </c>
      <c r="AU192" s="258" t="s">
        <v>79</v>
      </c>
      <c r="AV192" s="15" t="s">
        <v>174</v>
      </c>
      <c r="AW192" s="15" t="s">
        <v>33</v>
      </c>
      <c r="AX192" s="15" t="s">
        <v>79</v>
      </c>
      <c r="AY192" s="258" t="s">
        <v>168</v>
      </c>
    </row>
    <row r="193" s="2" customFormat="1" ht="90" customHeight="1">
      <c r="A193" s="39"/>
      <c r="B193" s="40"/>
      <c r="C193" s="259" t="s">
        <v>202</v>
      </c>
      <c r="D193" s="259" t="s">
        <v>203</v>
      </c>
      <c r="E193" s="260" t="s">
        <v>2249</v>
      </c>
      <c r="F193" s="261" t="s">
        <v>2250</v>
      </c>
      <c r="G193" s="262" t="s">
        <v>977</v>
      </c>
      <c r="H193" s="263">
        <v>20.5</v>
      </c>
      <c r="I193" s="264"/>
      <c r="J193" s="265">
        <f>ROUND(I193*H193,2)</f>
        <v>0</v>
      </c>
      <c r="K193" s="261" t="s">
        <v>172</v>
      </c>
      <c r="L193" s="45"/>
      <c r="M193" s="266" t="s">
        <v>19</v>
      </c>
      <c r="N193" s="267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2202</v>
      </c>
      <c r="AT193" s="224" t="s">
        <v>203</v>
      </c>
      <c r="AU193" s="224" t="s">
        <v>79</v>
      </c>
      <c r="AY193" s="18" t="s">
        <v>168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2202</v>
      </c>
      <c r="BM193" s="224" t="s">
        <v>2251</v>
      </c>
    </row>
    <row r="194" s="13" customFormat="1">
      <c r="A194" s="13"/>
      <c r="B194" s="226"/>
      <c r="C194" s="227"/>
      <c r="D194" s="228" t="s">
        <v>176</v>
      </c>
      <c r="E194" s="229" t="s">
        <v>19</v>
      </c>
      <c r="F194" s="230" t="s">
        <v>2252</v>
      </c>
      <c r="G194" s="227"/>
      <c r="H194" s="229" t="s">
        <v>19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176</v>
      </c>
      <c r="AU194" s="236" t="s">
        <v>79</v>
      </c>
      <c r="AV194" s="13" t="s">
        <v>79</v>
      </c>
      <c r="AW194" s="13" t="s">
        <v>33</v>
      </c>
      <c r="AX194" s="13" t="s">
        <v>72</v>
      </c>
      <c r="AY194" s="236" t="s">
        <v>168</v>
      </c>
    </row>
    <row r="195" s="14" customFormat="1">
      <c r="A195" s="14"/>
      <c r="B195" s="237"/>
      <c r="C195" s="238"/>
      <c r="D195" s="228" t="s">
        <v>176</v>
      </c>
      <c r="E195" s="239" t="s">
        <v>19</v>
      </c>
      <c r="F195" s="240" t="s">
        <v>1851</v>
      </c>
      <c r="G195" s="238"/>
      <c r="H195" s="241">
        <v>12.5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176</v>
      </c>
      <c r="AU195" s="247" t="s">
        <v>79</v>
      </c>
      <c r="AV195" s="14" t="s">
        <v>81</v>
      </c>
      <c r="AW195" s="14" t="s">
        <v>33</v>
      </c>
      <c r="AX195" s="14" t="s">
        <v>72</v>
      </c>
      <c r="AY195" s="247" t="s">
        <v>168</v>
      </c>
    </row>
    <row r="196" s="13" customFormat="1">
      <c r="A196" s="13"/>
      <c r="B196" s="226"/>
      <c r="C196" s="227"/>
      <c r="D196" s="228" t="s">
        <v>176</v>
      </c>
      <c r="E196" s="229" t="s">
        <v>19</v>
      </c>
      <c r="F196" s="230" t="s">
        <v>2253</v>
      </c>
      <c r="G196" s="227"/>
      <c r="H196" s="229" t="s">
        <v>19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176</v>
      </c>
      <c r="AU196" s="236" t="s">
        <v>79</v>
      </c>
      <c r="AV196" s="13" t="s">
        <v>79</v>
      </c>
      <c r="AW196" s="13" t="s">
        <v>33</v>
      </c>
      <c r="AX196" s="13" t="s">
        <v>72</v>
      </c>
      <c r="AY196" s="236" t="s">
        <v>168</v>
      </c>
    </row>
    <row r="197" s="14" customFormat="1">
      <c r="A197" s="14"/>
      <c r="B197" s="237"/>
      <c r="C197" s="238"/>
      <c r="D197" s="228" t="s">
        <v>176</v>
      </c>
      <c r="E197" s="239" t="s">
        <v>19</v>
      </c>
      <c r="F197" s="240" t="s">
        <v>173</v>
      </c>
      <c r="G197" s="238"/>
      <c r="H197" s="241">
        <v>8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176</v>
      </c>
      <c r="AU197" s="247" t="s">
        <v>79</v>
      </c>
      <c r="AV197" s="14" t="s">
        <v>81</v>
      </c>
      <c r="AW197" s="14" t="s">
        <v>33</v>
      </c>
      <c r="AX197" s="14" t="s">
        <v>72</v>
      </c>
      <c r="AY197" s="247" t="s">
        <v>168</v>
      </c>
    </row>
    <row r="198" s="15" customFormat="1">
      <c r="A198" s="15"/>
      <c r="B198" s="248"/>
      <c r="C198" s="249"/>
      <c r="D198" s="228" t="s">
        <v>176</v>
      </c>
      <c r="E198" s="250" t="s">
        <v>19</v>
      </c>
      <c r="F198" s="251" t="s">
        <v>180</v>
      </c>
      <c r="G198" s="249"/>
      <c r="H198" s="252">
        <v>20.5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176</v>
      </c>
      <c r="AU198" s="258" t="s">
        <v>79</v>
      </c>
      <c r="AV198" s="15" t="s">
        <v>174</v>
      </c>
      <c r="AW198" s="15" t="s">
        <v>33</v>
      </c>
      <c r="AX198" s="15" t="s">
        <v>79</v>
      </c>
      <c r="AY198" s="258" t="s">
        <v>168</v>
      </c>
    </row>
    <row r="199" s="12" customFormat="1" ht="25.92" customHeight="1">
      <c r="A199" s="12"/>
      <c r="B199" s="198"/>
      <c r="C199" s="199"/>
      <c r="D199" s="200" t="s">
        <v>71</v>
      </c>
      <c r="E199" s="201" t="s">
        <v>1104</v>
      </c>
      <c r="F199" s="201" t="s">
        <v>1105</v>
      </c>
      <c r="G199" s="199"/>
      <c r="H199" s="199"/>
      <c r="I199" s="202"/>
      <c r="J199" s="203">
        <f>BK199</f>
        <v>0</v>
      </c>
      <c r="K199" s="199"/>
      <c r="L199" s="204"/>
      <c r="M199" s="205"/>
      <c r="N199" s="206"/>
      <c r="O199" s="206"/>
      <c r="P199" s="207">
        <f>SUM(P200:P210)</f>
        <v>0</v>
      </c>
      <c r="Q199" s="206"/>
      <c r="R199" s="207">
        <f>SUM(R200:R210)</f>
        <v>0</v>
      </c>
      <c r="S199" s="206"/>
      <c r="T199" s="208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9" t="s">
        <v>196</v>
      </c>
      <c r="AT199" s="210" t="s">
        <v>71</v>
      </c>
      <c r="AU199" s="210" t="s">
        <v>72</v>
      </c>
      <c r="AY199" s="209" t="s">
        <v>168</v>
      </c>
      <c r="BK199" s="211">
        <f>SUM(BK200:BK210)</f>
        <v>0</v>
      </c>
    </row>
    <row r="200" s="2" customFormat="1" ht="21.75" customHeight="1">
      <c r="A200" s="39"/>
      <c r="B200" s="40"/>
      <c r="C200" s="259" t="s">
        <v>209</v>
      </c>
      <c r="D200" s="259" t="s">
        <v>203</v>
      </c>
      <c r="E200" s="260" t="s">
        <v>2254</v>
      </c>
      <c r="F200" s="261" t="s">
        <v>2255</v>
      </c>
      <c r="G200" s="262" t="s">
        <v>2256</v>
      </c>
      <c r="H200" s="287"/>
      <c r="I200" s="264"/>
      <c r="J200" s="265">
        <f>ROUND(I200*H200,2)</f>
        <v>0</v>
      </c>
      <c r="K200" s="261" t="s">
        <v>172</v>
      </c>
      <c r="L200" s="45"/>
      <c r="M200" s="266" t="s">
        <v>19</v>
      </c>
      <c r="N200" s="267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2257</v>
      </c>
      <c r="AT200" s="224" t="s">
        <v>203</v>
      </c>
      <c r="AU200" s="224" t="s">
        <v>79</v>
      </c>
      <c r="AY200" s="18" t="s">
        <v>168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2257</v>
      </c>
      <c r="BM200" s="224" t="s">
        <v>2258</v>
      </c>
    </row>
    <row r="201" s="2" customFormat="1" ht="21.75" customHeight="1">
      <c r="A201" s="39"/>
      <c r="B201" s="40"/>
      <c r="C201" s="259" t="s">
        <v>173</v>
      </c>
      <c r="D201" s="259" t="s">
        <v>203</v>
      </c>
      <c r="E201" s="260" t="s">
        <v>2259</v>
      </c>
      <c r="F201" s="261" t="s">
        <v>2260</v>
      </c>
      <c r="G201" s="262" t="s">
        <v>2256</v>
      </c>
      <c r="H201" s="287"/>
      <c r="I201" s="264"/>
      <c r="J201" s="265">
        <f>ROUND(I201*H201,2)</f>
        <v>0</v>
      </c>
      <c r="K201" s="261" t="s">
        <v>172</v>
      </c>
      <c r="L201" s="45"/>
      <c r="M201" s="266" t="s">
        <v>19</v>
      </c>
      <c r="N201" s="267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2257</v>
      </c>
      <c r="AT201" s="224" t="s">
        <v>203</v>
      </c>
      <c r="AU201" s="224" t="s">
        <v>79</v>
      </c>
      <c r="AY201" s="18" t="s">
        <v>168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2257</v>
      </c>
      <c r="BM201" s="224" t="s">
        <v>2261</v>
      </c>
    </row>
    <row r="202" s="2" customFormat="1" ht="24.15" customHeight="1">
      <c r="A202" s="39"/>
      <c r="B202" s="40"/>
      <c r="C202" s="259" t="s">
        <v>216</v>
      </c>
      <c r="D202" s="259" t="s">
        <v>203</v>
      </c>
      <c r="E202" s="260" t="s">
        <v>2262</v>
      </c>
      <c r="F202" s="261" t="s">
        <v>2263</v>
      </c>
      <c r="G202" s="262" t="s">
        <v>2256</v>
      </c>
      <c r="H202" s="287"/>
      <c r="I202" s="264"/>
      <c r="J202" s="265">
        <f>ROUND(I202*H202,2)</f>
        <v>0</v>
      </c>
      <c r="K202" s="261" t="s">
        <v>172</v>
      </c>
      <c r="L202" s="45"/>
      <c r="M202" s="266" t="s">
        <v>19</v>
      </c>
      <c r="N202" s="267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2257</v>
      </c>
      <c r="AT202" s="224" t="s">
        <v>203</v>
      </c>
      <c r="AU202" s="224" t="s">
        <v>79</v>
      </c>
      <c r="AY202" s="18" t="s">
        <v>168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2257</v>
      </c>
      <c r="BM202" s="224" t="s">
        <v>2264</v>
      </c>
    </row>
    <row r="203" s="2" customFormat="1" ht="78" customHeight="1">
      <c r="A203" s="39"/>
      <c r="B203" s="40"/>
      <c r="C203" s="259" t="s">
        <v>221</v>
      </c>
      <c r="D203" s="259" t="s">
        <v>203</v>
      </c>
      <c r="E203" s="260" t="s">
        <v>2265</v>
      </c>
      <c r="F203" s="261" t="s">
        <v>2266</v>
      </c>
      <c r="G203" s="262" t="s">
        <v>2256</v>
      </c>
      <c r="H203" s="287"/>
      <c r="I203" s="264"/>
      <c r="J203" s="265">
        <f>ROUND(I203*H203,2)</f>
        <v>0</v>
      </c>
      <c r="K203" s="261" t="s">
        <v>172</v>
      </c>
      <c r="L203" s="45"/>
      <c r="M203" s="266" t="s">
        <v>19</v>
      </c>
      <c r="N203" s="267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2257</v>
      </c>
      <c r="AT203" s="224" t="s">
        <v>203</v>
      </c>
      <c r="AU203" s="224" t="s">
        <v>79</v>
      </c>
      <c r="AY203" s="18" t="s">
        <v>168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2257</v>
      </c>
      <c r="BM203" s="224" t="s">
        <v>2267</v>
      </c>
    </row>
    <row r="204" s="2" customFormat="1" ht="78" customHeight="1">
      <c r="A204" s="39"/>
      <c r="B204" s="40"/>
      <c r="C204" s="259" t="s">
        <v>228</v>
      </c>
      <c r="D204" s="259" t="s">
        <v>203</v>
      </c>
      <c r="E204" s="260" t="s">
        <v>2268</v>
      </c>
      <c r="F204" s="261" t="s">
        <v>2269</v>
      </c>
      <c r="G204" s="262" t="s">
        <v>2256</v>
      </c>
      <c r="H204" s="287"/>
      <c r="I204" s="264"/>
      <c r="J204" s="265">
        <f>ROUND(I204*H204,2)</f>
        <v>0</v>
      </c>
      <c r="K204" s="261" t="s">
        <v>256</v>
      </c>
      <c r="L204" s="45"/>
      <c r="M204" s="266" t="s">
        <v>19</v>
      </c>
      <c r="N204" s="267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2257</v>
      </c>
      <c r="AT204" s="224" t="s">
        <v>203</v>
      </c>
      <c r="AU204" s="224" t="s">
        <v>79</v>
      </c>
      <c r="AY204" s="18" t="s">
        <v>168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2257</v>
      </c>
      <c r="BM204" s="224" t="s">
        <v>2270</v>
      </c>
    </row>
    <row r="205" s="2" customFormat="1">
      <c r="A205" s="39"/>
      <c r="B205" s="40"/>
      <c r="C205" s="41"/>
      <c r="D205" s="228" t="s">
        <v>207</v>
      </c>
      <c r="E205" s="41"/>
      <c r="F205" s="268" t="s">
        <v>2271</v>
      </c>
      <c r="G205" s="41"/>
      <c r="H205" s="41"/>
      <c r="I205" s="269"/>
      <c r="J205" s="41"/>
      <c r="K205" s="41"/>
      <c r="L205" s="45"/>
      <c r="M205" s="270"/>
      <c r="N205" s="27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207</v>
      </c>
      <c r="AU205" s="18" t="s">
        <v>79</v>
      </c>
    </row>
    <row r="206" s="2" customFormat="1" ht="90" customHeight="1">
      <c r="A206" s="39"/>
      <c r="B206" s="40"/>
      <c r="C206" s="259" t="s">
        <v>227</v>
      </c>
      <c r="D206" s="259" t="s">
        <v>203</v>
      </c>
      <c r="E206" s="260" t="s">
        <v>2272</v>
      </c>
      <c r="F206" s="261" t="s">
        <v>2273</v>
      </c>
      <c r="G206" s="262" t="s">
        <v>2256</v>
      </c>
      <c r="H206" s="287"/>
      <c r="I206" s="264"/>
      <c r="J206" s="265">
        <f>ROUND(I206*H206,2)</f>
        <v>0</v>
      </c>
      <c r="K206" s="261" t="s">
        <v>172</v>
      </c>
      <c r="L206" s="45"/>
      <c r="M206" s="266" t="s">
        <v>19</v>
      </c>
      <c r="N206" s="267" t="s">
        <v>43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2257</v>
      </c>
      <c r="AT206" s="224" t="s">
        <v>203</v>
      </c>
      <c r="AU206" s="224" t="s">
        <v>79</v>
      </c>
      <c r="AY206" s="18" t="s">
        <v>168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2257</v>
      </c>
      <c r="BM206" s="224" t="s">
        <v>2274</v>
      </c>
    </row>
    <row r="207" s="2" customFormat="1">
      <c r="A207" s="39"/>
      <c r="B207" s="40"/>
      <c r="C207" s="41"/>
      <c r="D207" s="228" t="s">
        <v>207</v>
      </c>
      <c r="E207" s="41"/>
      <c r="F207" s="268" t="s">
        <v>2275</v>
      </c>
      <c r="G207" s="41"/>
      <c r="H207" s="41"/>
      <c r="I207" s="269"/>
      <c r="J207" s="41"/>
      <c r="K207" s="41"/>
      <c r="L207" s="45"/>
      <c r="M207" s="270"/>
      <c r="N207" s="27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207</v>
      </c>
      <c r="AU207" s="18" t="s">
        <v>79</v>
      </c>
    </row>
    <row r="208" s="2" customFormat="1" ht="21.75" customHeight="1">
      <c r="A208" s="39"/>
      <c r="B208" s="40"/>
      <c r="C208" s="259" t="s">
        <v>238</v>
      </c>
      <c r="D208" s="259" t="s">
        <v>203</v>
      </c>
      <c r="E208" s="260" t="s">
        <v>2276</v>
      </c>
      <c r="F208" s="261" t="s">
        <v>2277</v>
      </c>
      <c r="G208" s="262" t="s">
        <v>2256</v>
      </c>
      <c r="H208" s="287"/>
      <c r="I208" s="264"/>
      <c r="J208" s="265">
        <f>ROUND(I208*H208,2)</f>
        <v>0</v>
      </c>
      <c r="K208" s="261" t="s">
        <v>172</v>
      </c>
      <c r="L208" s="45"/>
      <c r="M208" s="266" t="s">
        <v>19</v>
      </c>
      <c r="N208" s="267" t="s">
        <v>43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2257</v>
      </c>
      <c r="AT208" s="224" t="s">
        <v>203</v>
      </c>
      <c r="AU208" s="224" t="s">
        <v>79</v>
      </c>
      <c r="AY208" s="18" t="s">
        <v>168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79</v>
      </c>
      <c r="BK208" s="225">
        <f>ROUND(I208*H208,2)</f>
        <v>0</v>
      </c>
      <c r="BL208" s="18" t="s">
        <v>2257</v>
      </c>
      <c r="BM208" s="224" t="s">
        <v>2278</v>
      </c>
    </row>
    <row r="209" s="2" customFormat="1" ht="37.8" customHeight="1">
      <c r="A209" s="39"/>
      <c r="B209" s="40"/>
      <c r="C209" s="259" t="s">
        <v>243</v>
      </c>
      <c r="D209" s="259" t="s">
        <v>203</v>
      </c>
      <c r="E209" s="260" t="s">
        <v>2279</v>
      </c>
      <c r="F209" s="261" t="s">
        <v>2280</v>
      </c>
      <c r="G209" s="262" t="s">
        <v>2256</v>
      </c>
      <c r="H209" s="287"/>
      <c r="I209" s="264"/>
      <c r="J209" s="265">
        <f>ROUND(I209*H209,2)</f>
        <v>0</v>
      </c>
      <c r="K209" s="261" t="s">
        <v>172</v>
      </c>
      <c r="L209" s="45"/>
      <c r="M209" s="266" t="s">
        <v>19</v>
      </c>
      <c r="N209" s="267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2257</v>
      </c>
      <c r="AT209" s="224" t="s">
        <v>203</v>
      </c>
      <c r="AU209" s="224" t="s">
        <v>79</v>
      </c>
      <c r="AY209" s="18" t="s">
        <v>168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2257</v>
      </c>
      <c r="BM209" s="224" t="s">
        <v>2281</v>
      </c>
    </row>
    <row r="210" s="2" customFormat="1" ht="16.5" customHeight="1">
      <c r="A210" s="39"/>
      <c r="B210" s="40"/>
      <c r="C210" s="259" t="s">
        <v>8</v>
      </c>
      <c r="D210" s="259" t="s">
        <v>203</v>
      </c>
      <c r="E210" s="260" t="s">
        <v>2282</v>
      </c>
      <c r="F210" s="261" t="s">
        <v>2283</v>
      </c>
      <c r="G210" s="262" t="s">
        <v>2256</v>
      </c>
      <c r="H210" s="287"/>
      <c r="I210" s="264"/>
      <c r="J210" s="265">
        <f>ROUND(I210*H210,2)</f>
        <v>0</v>
      </c>
      <c r="K210" s="261" t="s">
        <v>256</v>
      </c>
      <c r="L210" s="45"/>
      <c r="M210" s="274" t="s">
        <v>19</v>
      </c>
      <c r="N210" s="275" t="s">
        <v>43</v>
      </c>
      <c r="O210" s="276"/>
      <c r="P210" s="277">
        <f>O210*H210</f>
        <v>0</v>
      </c>
      <c r="Q210" s="277">
        <v>0</v>
      </c>
      <c r="R210" s="277">
        <f>Q210*H210</f>
        <v>0</v>
      </c>
      <c r="S210" s="277">
        <v>0</v>
      </c>
      <c r="T210" s="27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2257</v>
      </c>
      <c r="AT210" s="224" t="s">
        <v>203</v>
      </c>
      <c r="AU210" s="224" t="s">
        <v>79</v>
      </c>
      <c r="AY210" s="18" t="s">
        <v>168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2257</v>
      </c>
      <c r="BM210" s="224" t="s">
        <v>2284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us4qXVohgdTlk9Ku3currPy4DdxBRg3GFIKA0XSqWcCN7jW9FD3Z5tSSGtsgl5lM0rvQzBoSagywa+5EoF2wHg==" hashValue="vIvRuNDJshg2qL9KoTmQT0+GS5yrJi3jzt2qrdK7HWIGsdMX7+1FMY5e9MaNFOfl9z9sWIY5HN6UgByCazKIBg==" algorithmName="SHA-512" password="CC35"/>
  <autoFilter ref="C86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2285</v>
      </c>
      <c r="H4" s="21"/>
    </row>
    <row r="5" s="1" customFormat="1" ht="12" customHeight="1">
      <c r="B5" s="21"/>
      <c r="C5" s="288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289" t="s">
        <v>16</v>
      </c>
      <c r="D6" s="290" t="s">
        <v>17</v>
      </c>
      <c r="E6" s="1"/>
      <c r="F6" s="1"/>
      <c r="H6" s="21"/>
    </row>
    <row r="7" s="1" customFormat="1" ht="16.5" customHeight="1">
      <c r="B7" s="21"/>
      <c r="C7" s="144" t="s">
        <v>23</v>
      </c>
      <c r="D7" s="148" t="str">
        <f>'Rekapitulace stavby'!AN8</f>
        <v>11. 9. 2023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291"/>
      <c r="C9" s="292" t="s">
        <v>53</v>
      </c>
      <c r="D9" s="293" t="s">
        <v>54</v>
      </c>
      <c r="E9" s="293" t="s">
        <v>156</v>
      </c>
      <c r="F9" s="294" t="s">
        <v>2286</v>
      </c>
      <c r="G9" s="187"/>
      <c r="H9" s="291"/>
    </row>
    <row r="10" s="2" customFormat="1" ht="26.4" customHeight="1">
      <c r="A10" s="39"/>
      <c r="B10" s="45"/>
      <c r="C10" s="295" t="s">
        <v>2287</v>
      </c>
      <c r="D10" s="295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296" t="s">
        <v>108</v>
      </c>
      <c r="D11" s="297" t="s">
        <v>109</v>
      </c>
      <c r="E11" s="298" t="s">
        <v>110</v>
      </c>
      <c r="F11" s="299">
        <v>15</v>
      </c>
      <c r="G11" s="39"/>
      <c r="H11" s="45"/>
    </row>
    <row r="12" s="2" customFormat="1" ht="16.8" customHeight="1">
      <c r="A12" s="39"/>
      <c r="B12" s="45"/>
      <c r="C12" s="300" t="s">
        <v>19</v>
      </c>
      <c r="D12" s="300" t="s">
        <v>177</v>
      </c>
      <c r="E12" s="18" t="s">
        <v>19</v>
      </c>
      <c r="F12" s="301">
        <v>0</v>
      </c>
      <c r="G12" s="39"/>
      <c r="H12" s="45"/>
    </row>
    <row r="13" s="2" customFormat="1" ht="16.8" customHeight="1">
      <c r="A13" s="39"/>
      <c r="B13" s="45"/>
      <c r="C13" s="300" t="s">
        <v>19</v>
      </c>
      <c r="D13" s="300" t="s">
        <v>271</v>
      </c>
      <c r="E13" s="18" t="s">
        <v>19</v>
      </c>
      <c r="F13" s="301">
        <v>0</v>
      </c>
      <c r="G13" s="39"/>
      <c r="H13" s="45"/>
    </row>
    <row r="14" s="2" customFormat="1" ht="16.8" customHeight="1">
      <c r="A14" s="39"/>
      <c r="B14" s="45"/>
      <c r="C14" s="300" t="s">
        <v>19</v>
      </c>
      <c r="D14" s="300" t="s">
        <v>8</v>
      </c>
      <c r="E14" s="18" t="s">
        <v>19</v>
      </c>
      <c r="F14" s="301">
        <v>15</v>
      </c>
      <c r="G14" s="39"/>
      <c r="H14" s="45"/>
    </row>
    <row r="15" s="2" customFormat="1" ht="16.8" customHeight="1">
      <c r="A15" s="39"/>
      <c r="B15" s="45"/>
      <c r="C15" s="300" t="s">
        <v>108</v>
      </c>
      <c r="D15" s="300" t="s">
        <v>180</v>
      </c>
      <c r="E15" s="18" t="s">
        <v>19</v>
      </c>
      <c r="F15" s="301">
        <v>15</v>
      </c>
      <c r="G15" s="39"/>
      <c r="H15" s="45"/>
    </row>
    <row r="16" s="2" customFormat="1" ht="16.8" customHeight="1">
      <c r="A16" s="39"/>
      <c r="B16" s="45"/>
      <c r="C16" s="302" t="s">
        <v>2288</v>
      </c>
      <c r="D16" s="39"/>
      <c r="E16" s="39"/>
      <c r="F16" s="39"/>
      <c r="G16" s="39"/>
      <c r="H16" s="45"/>
    </row>
    <row r="17" s="2" customFormat="1">
      <c r="A17" s="39"/>
      <c r="B17" s="45"/>
      <c r="C17" s="300" t="s">
        <v>268</v>
      </c>
      <c r="D17" s="300" t="s">
        <v>269</v>
      </c>
      <c r="E17" s="18" t="s">
        <v>110</v>
      </c>
      <c r="F17" s="301">
        <v>15</v>
      </c>
      <c r="G17" s="39"/>
      <c r="H17" s="45"/>
    </row>
    <row r="18" s="2" customFormat="1" ht="16.8" customHeight="1">
      <c r="A18" s="39"/>
      <c r="B18" s="45"/>
      <c r="C18" s="300" t="s">
        <v>282</v>
      </c>
      <c r="D18" s="300" t="s">
        <v>2289</v>
      </c>
      <c r="E18" s="18" t="s">
        <v>110</v>
      </c>
      <c r="F18" s="301">
        <v>15</v>
      </c>
      <c r="G18" s="39"/>
      <c r="H18" s="45"/>
    </row>
    <row r="19" s="2" customFormat="1" ht="16.8" customHeight="1">
      <c r="A19" s="39"/>
      <c r="B19" s="45"/>
      <c r="C19" s="296" t="s">
        <v>111</v>
      </c>
      <c r="D19" s="297" t="s">
        <v>112</v>
      </c>
      <c r="E19" s="298" t="s">
        <v>110</v>
      </c>
      <c r="F19" s="299">
        <v>40</v>
      </c>
      <c r="G19" s="39"/>
      <c r="H19" s="45"/>
    </row>
    <row r="20" s="2" customFormat="1" ht="16.8" customHeight="1">
      <c r="A20" s="39"/>
      <c r="B20" s="45"/>
      <c r="C20" s="300" t="s">
        <v>19</v>
      </c>
      <c r="D20" s="300" t="s">
        <v>177</v>
      </c>
      <c r="E20" s="18" t="s">
        <v>19</v>
      </c>
      <c r="F20" s="301">
        <v>0</v>
      </c>
      <c r="G20" s="39"/>
      <c r="H20" s="45"/>
    </row>
    <row r="21" s="2" customFormat="1" ht="16.8" customHeight="1">
      <c r="A21" s="39"/>
      <c r="B21" s="45"/>
      <c r="C21" s="300" t="s">
        <v>19</v>
      </c>
      <c r="D21" s="300" t="s">
        <v>276</v>
      </c>
      <c r="E21" s="18" t="s">
        <v>19</v>
      </c>
      <c r="F21" s="301">
        <v>0</v>
      </c>
      <c r="G21" s="39"/>
      <c r="H21" s="45"/>
    </row>
    <row r="22" s="2" customFormat="1" ht="16.8" customHeight="1">
      <c r="A22" s="39"/>
      <c r="B22" s="45"/>
      <c r="C22" s="300" t="s">
        <v>19</v>
      </c>
      <c r="D22" s="300" t="s">
        <v>113</v>
      </c>
      <c r="E22" s="18" t="s">
        <v>19</v>
      </c>
      <c r="F22" s="301">
        <v>40</v>
      </c>
      <c r="G22" s="39"/>
      <c r="H22" s="45"/>
    </row>
    <row r="23" s="2" customFormat="1" ht="16.8" customHeight="1">
      <c r="A23" s="39"/>
      <c r="B23" s="45"/>
      <c r="C23" s="300" t="s">
        <v>111</v>
      </c>
      <c r="D23" s="300" t="s">
        <v>180</v>
      </c>
      <c r="E23" s="18" t="s">
        <v>19</v>
      </c>
      <c r="F23" s="301">
        <v>40</v>
      </c>
      <c r="G23" s="39"/>
      <c r="H23" s="45"/>
    </row>
    <row r="24" s="2" customFormat="1" ht="16.8" customHeight="1">
      <c r="A24" s="39"/>
      <c r="B24" s="45"/>
      <c r="C24" s="302" t="s">
        <v>2288</v>
      </c>
      <c r="D24" s="39"/>
      <c r="E24" s="39"/>
      <c r="F24" s="39"/>
      <c r="G24" s="39"/>
      <c r="H24" s="45"/>
    </row>
    <row r="25" s="2" customFormat="1">
      <c r="A25" s="39"/>
      <c r="B25" s="45"/>
      <c r="C25" s="300" t="s">
        <v>273</v>
      </c>
      <c r="D25" s="300" t="s">
        <v>274</v>
      </c>
      <c r="E25" s="18" t="s">
        <v>110</v>
      </c>
      <c r="F25" s="301">
        <v>40</v>
      </c>
      <c r="G25" s="39"/>
      <c r="H25" s="45"/>
    </row>
    <row r="26" s="2" customFormat="1" ht="16.8" customHeight="1">
      <c r="A26" s="39"/>
      <c r="B26" s="45"/>
      <c r="C26" s="300" t="s">
        <v>286</v>
      </c>
      <c r="D26" s="300" t="s">
        <v>2290</v>
      </c>
      <c r="E26" s="18" t="s">
        <v>110</v>
      </c>
      <c r="F26" s="301">
        <v>105</v>
      </c>
      <c r="G26" s="39"/>
      <c r="H26" s="45"/>
    </row>
    <row r="27" s="2" customFormat="1" ht="16.8" customHeight="1">
      <c r="A27" s="39"/>
      <c r="B27" s="45"/>
      <c r="C27" s="296" t="s">
        <v>115</v>
      </c>
      <c r="D27" s="297" t="s">
        <v>116</v>
      </c>
      <c r="E27" s="298" t="s">
        <v>110</v>
      </c>
      <c r="F27" s="299">
        <v>65</v>
      </c>
      <c r="G27" s="39"/>
      <c r="H27" s="45"/>
    </row>
    <row r="28" s="2" customFormat="1" ht="16.8" customHeight="1">
      <c r="A28" s="39"/>
      <c r="B28" s="45"/>
      <c r="C28" s="300" t="s">
        <v>19</v>
      </c>
      <c r="D28" s="300" t="s">
        <v>177</v>
      </c>
      <c r="E28" s="18" t="s">
        <v>19</v>
      </c>
      <c r="F28" s="301">
        <v>0</v>
      </c>
      <c r="G28" s="39"/>
      <c r="H28" s="45"/>
    </row>
    <row r="29" s="2" customFormat="1" ht="16.8" customHeight="1">
      <c r="A29" s="39"/>
      <c r="B29" s="45"/>
      <c r="C29" s="300" t="s">
        <v>19</v>
      </c>
      <c r="D29" s="300" t="s">
        <v>280</v>
      </c>
      <c r="E29" s="18" t="s">
        <v>19</v>
      </c>
      <c r="F29" s="301">
        <v>0</v>
      </c>
      <c r="G29" s="39"/>
      <c r="H29" s="45"/>
    </row>
    <row r="30" s="2" customFormat="1" ht="16.8" customHeight="1">
      <c r="A30" s="39"/>
      <c r="B30" s="45"/>
      <c r="C30" s="300" t="s">
        <v>19</v>
      </c>
      <c r="D30" s="300" t="s">
        <v>117</v>
      </c>
      <c r="E30" s="18" t="s">
        <v>19</v>
      </c>
      <c r="F30" s="301">
        <v>65</v>
      </c>
      <c r="G30" s="39"/>
      <c r="H30" s="45"/>
    </row>
    <row r="31" s="2" customFormat="1" ht="16.8" customHeight="1">
      <c r="A31" s="39"/>
      <c r="B31" s="45"/>
      <c r="C31" s="300" t="s">
        <v>115</v>
      </c>
      <c r="D31" s="300" t="s">
        <v>180</v>
      </c>
      <c r="E31" s="18" t="s">
        <v>19</v>
      </c>
      <c r="F31" s="301">
        <v>65</v>
      </c>
      <c r="G31" s="39"/>
      <c r="H31" s="45"/>
    </row>
    <row r="32" s="2" customFormat="1" ht="16.8" customHeight="1">
      <c r="A32" s="39"/>
      <c r="B32" s="45"/>
      <c r="C32" s="302" t="s">
        <v>2288</v>
      </c>
      <c r="D32" s="39"/>
      <c r="E32" s="39"/>
      <c r="F32" s="39"/>
      <c r="G32" s="39"/>
      <c r="H32" s="45"/>
    </row>
    <row r="33" s="2" customFormat="1">
      <c r="A33" s="39"/>
      <c r="B33" s="45"/>
      <c r="C33" s="300" t="s">
        <v>277</v>
      </c>
      <c r="D33" s="300" t="s">
        <v>278</v>
      </c>
      <c r="E33" s="18" t="s">
        <v>110</v>
      </c>
      <c r="F33" s="301">
        <v>65</v>
      </c>
      <c r="G33" s="39"/>
      <c r="H33" s="45"/>
    </row>
    <row r="34" s="2" customFormat="1" ht="16.8" customHeight="1">
      <c r="A34" s="39"/>
      <c r="B34" s="45"/>
      <c r="C34" s="300" t="s">
        <v>286</v>
      </c>
      <c r="D34" s="300" t="s">
        <v>2290</v>
      </c>
      <c r="E34" s="18" t="s">
        <v>110</v>
      </c>
      <c r="F34" s="301">
        <v>105</v>
      </c>
      <c r="G34" s="39"/>
      <c r="H34" s="45"/>
    </row>
    <row r="35" s="2" customFormat="1" ht="16.8" customHeight="1">
      <c r="A35" s="39"/>
      <c r="B35" s="45"/>
      <c r="C35" s="296" t="s">
        <v>118</v>
      </c>
      <c r="D35" s="297" t="s">
        <v>119</v>
      </c>
      <c r="E35" s="298" t="s">
        <v>110</v>
      </c>
      <c r="F35" s="299">
        <v>3070</v>
      </c>
      <c r="G35" s="39"/>
      <c r="H35" s="45"/>
    </row>
    <row r="36" s="2" customFormat="1" ht="16.8" customHeight="1">
      <c r="A36" s="39"/>
      <c r="B36" s="45"/>
      <c r="C36" s="300" t="s">
        <v>19</v>
      </c>
      <c r="D36" s="300" t="s">
        <v>177</v>
      </c>
      <c r="E36" s="18" t="s">
        <v>19</v>
      </c>
      <c r="F36" s="301">
        <v>0</v>
      </c>
      <c r="G36" s="39"/>
      <c r="H36" s="45"/>
    </row>
    <row r="37" s="2" customFormat="1" ht="16.8" customHeight="1">
      <c r="A37" s="39"/>
      <c r="B37" s="45"/>
      <c r="C37" s="300" t="s">
        <v>19</v>
      </c>
      <c r="D37" s="300" t="s">
        <v>178</v>
      </c>
      <c r="E37" s="18" t="s">
        <v>19</v>
      </c>
      <c r="F37" s="301">
        <v>0</v>
      </c>
      <c r="G37" s="39"/>
      <c r="H37" s="45"/>
    </row>
    <row r="38" s="2" customFormat="1" ht="16.8" customHeight="1">
      <c r="A38" s="39"/>
      <c r="B38" s="45"/>
      <c r="C38" s="300" t="s">
        <v>19</v>
      </c>
      <c r="D38" s="300" t="s">
        <v>179</v>
      </c>
      <c r="E38" s="18" t="s">
        <v>19</v>
      </c>
      <c r="F38" s="301">
        <v>3070</v>
      </c>
      <c r="G38" s="39"/>
      <c r="H38" s="45"/>
    </row>
    <row r="39" s="2" customFormat="1" ht="16.8" customHeight="1">
      <c r="A39" s="39"/>
      <c r="B39" s="45"/>
      <c r="C39" s="300" t="s">
        <v>118</v>
      </c>
      <c r="D39" s="300" t="s">
        <v>180</v>
      </c>
      <c r="E39" s="18" t="s">
        <v>19</v>
      </c>
      <c r="F39" s="301">
        <v>3070</v>
      </c>
      <c r="G39" s="39"/>
      <c r="H39" s="45"/>
    </row>
    <row r="40" s="2" customFormat="1" ht="16.8" customHeight="1">
      <c r="A40" s="39"/>
      <c r="B40" s="45"/>
      <c r="C40" s="302" t="s">
        <v>2288</v>
      </c>
      <c r="D40" s="39"/>
      <c r="E40" s="39"/>
      <c r="F40" s="39"/>
      <c r="G40" s="39"/>
      <c r="H40" s="45"/>
    </row>
    <row r="41" s="2" customFormat="1">
      <c r="A41" s="39"/>
      <c r="B41" s="45"/>
      <c r="C41" s="300" t="s">
        <v>170</v>
      </c>
      <c r="D41" s="300" t="s">
        <v>171</v>
      </c>
      <c r="E41" s="18" t="s">
        <v>110</v>
      </c>
      <c r="F41" s="301">
        <v>3070</v>
      </c>
      <c r="G41" s="39"/>
      <c r="H41" s="45"/>
    </row>
    <row r="42" s="2" customFormat="1">
      <c r="A42" s="39"/>
      <c r="B42" s="45"/>
      <c r="C42" s="300" t="s">
        <v>204</v>
      </c>
      <c r="D42" s="300" t="s">
        <v>2291</v>
      </c>
      <c r="E42" s="18" t="s">
        <v>110</v>
      </c>
      <c r="F42" s="301">
        <v>5700</v>
      </c>
      <c r="G42" s="39"/>
      <c r="H42" s="45"/>
    </row>
    <row r="43" s="2" customFormat="1" ht="16.8" customHeight="1">
      <c r="A43" s="39"/>
      <c r="B43" s="45"/>
      <c r="C43" s="296" t="s">
        <v>121</v>
      </c>
      <c r="D43" s="297" t="s">
        <v>122</v>
      </c>
      <c r="E43" s="298" t="s">
        <v>110</v>
      </c>
      <c r="F43" s="299">
        <v>2630</v>
      </c>
      <c r="G43" s="39"/>
      <c r="H43" s="45"/>
    </row>
    <row r="44" s="2" customFormat="1" ht="16.8" customHeight="1">
      <c r="A44" s="39"/>
      <c r="B44" s="45"/>
      <c r="C44" s="300" t="s">
        <v>19</v>
      </c>
      <c r="D44" s="300" t="s">
        <v>177</v>
      </c>
      <c r="E44" s="18" t="s">
        <v>19</v>
      </c>
      <c r="F44" s="301">
        <v>0</v>
      </c>
      <c r="G44" s="39"/>
      <c r="H44" s="45"/>
    </row>
    <row r="45" s="2" customFormat="1" ht="16.8" customHeight="1">
      <c r="A45" s="39"/>
      <c r="B45" s="45"/>
      <c r="C45" s="300" t="s">
        <v>19</v>
      </c>
      <c r="D45" s="300" t="s">
        <v>184</v>
      </c>
      <c r="E45" s="18" t="s">
        <v>19</v>
      </c>
      <c r="F45" s="301">
        <v>0</v>
      </c>
      <c r="G45" s="39"/>
      <c r="H45" s="45"/>
    </row>
    <row r="46" s="2" customFormat="1" ht="16.8" customHeight="1">
      <c r="A46" s="39"/>
      <c r="B46" s="45"/>
      <c r="C46" s="300" t="s">
        <v>19</v>
      </c>
      <c r="D46" s="300" t="s">
        <v>185</v>
      </c>
      <c r="E46" s="18" t="s">
        <v>19</v>
      </c>
      <c r="F46" s="301">
        <v>2630</v>
      </c>
      <c r="G46" s="39"/>
      <c r="H46" s="45"/>
    </row>
    <row r="47" s="2" customFormat="1" ht="16.8" customHeight="1">
      <c r="A47" s="39"/>
      <c r="B47" s="45"/>
      <c r="C47" s="300" t="s">
        <v>121</v>
      </c>
      <c r="D47" s="300" t="s">
        <v>180</v>
      </c>
      <c r="E47" s="18" t="s">
        <v>19</v>
      </c>
      <c r="F47" s="301">
        <v>2630</v>
      </c>
      <c r="G47" s="39"/>
      <c r="H47" s="45"/>
    </row>
    <row r="48" s="2" customFormat="1" ht="16.8" customHeight="1">
      <c r="A48" s="39"/>
      <c r="B48" s="45"/>
      <c r="C48" s="302" t="s">
        <v>2288</v>
      </c>
      <c r="D48" s="39"/>
      <c r="E48" s="39"/>
      <c r="F48" s="39"/>
      <c r="G48" s="39"/>
      <c r="H48" s="45"/>
    </row>
    <row r="49" s="2" customFormat="1">
      <c r="A49" s="39"/>
      <c r="B49" s="45"/>
      <c r="C49" s="300" t="s">
        <v>181</v>
      </c>
      <c r="D49" s="300" t="s">
        <v>182</v>
      </c>
      <c r="E49" s="18" t="s">
        <v>110</v>
      </c>
      <c r="F49" s="301">
        <v>2630</v>
      </c>
      <c r="G49" s="39"/>
      <c r="H49" s="45"/>
    </row>
    <row r="50" s="2" customFormat="1">
      <c r="A50" s="39"/>
      <c r="B50" s="45"/>
      <c r="C50" s="300" t="s">
        <v>204</v>
      </c>
      <c r="D50" s="300" t="s">
        <v>2291</v>
      </c>
      <c r="E50" s="18" t="s">
        <v>110</v>
      </c>
      <c r="F50" s="301">
        <v>5700</v>
      </c>
      <c r="G50" s="39"/>
      <c r="H50" s="45"/>
    </row>
    <row r="51" s="2" customFormat="1" ht="16.8" customHeight="1">
      <c r="A51" s="39"/>
      <c r="B51" s="45"/>
      <c r="C51" s="296" t="s">
        <v>124</v>
      </c>
      <c r="D51" s="297" t="s">
        <v>125</v>
      </c>
      <c r="E51" s="298" t="s">
        <v>110</v>
      </c>
      <c r="F51" s="299">
        <v>1365</v>
      </c>
      <c r="G51" s="39"/>
      <c r="H51" s="45"/>
    </row>
    <row r="52" s="2" customFormat="1" ht="16.8" customHeight="1">
      <c r="A52" s="39"/>
      <c r="B52" s="45"/>
      <c r="C52" s="300" t="s">
        <v>19</v>
      </c>
      <c r="D52" s="300" t="s">
        <v>177</v>
      </c>
      <c r="E52" s="18" t="s">
        <v>19</v>
      </c>
      <c r="F52" s="301">
        <v>0</v>
      </c>
      <c r="G52" s="39"/>
      <c r="H52" s="45"/>
    </row>
    <row r="53" s="2" customFormat="1" ht="16.8" customHeight="1">
      <c r="A53" s="39"/>
      <c r="B53" s="45"/>
      <c r="C53" s="300" t="s">
        <v>19</v>
      </c>
      <c r="D53" s="300" t="s">
        <v>190</v>
      </c>
      <c r="E53" s="18" t="s">
        <v>19</v>
      </c>
      <c r="F53" s="301">
        <v>0</v>
      </c>
      <c r="G53" s="39"/>
      <c r="H53" s="45"/>
    </row>
    <row r="54" s="2" customFormat="1" ht="16.8" customHeight="1">
      <c r="A54" s="39"/>
      <c r="B54" s="45"/>
      <c r="C54" s="300" t="s">
        <v>19</v>
      </c>
      <c r="D54" s="300" t="s">
        <v>191</v>
      </c>
      <c r="E54" s="18" t="s">
        <v>19</v>
      </c>
      <c r="F54" s="301">
        <v>1365</v>
      </c>
      <c r="G54" s="39"/>
      <c r="H54" s="45"/>
    </row>
    <row r="55" s="2" customFormat="1" ht="16.8" customHeight="1">
      <c r="A55" s="39"/>
      <c r="B55" s="45"/>
      <c r="C55" s="300" t="s">
        <v>124</v>
      </c>
      <c r="D55" s="300" t="s">
        <v>180</v>
      </c>
      <c r="E55" s="18" t="s">
        <v>19</v>
      </c>
      <c r="F55" s="301">
        <v>1365</v>
      </c>
      <c r="G55" s="39"/>
      <c r="H55" s="45"/>
    </row>
    <row r="56" s="2" customFormat="1" ht="16.8" customHeight="1">
      <c r="A56" s="39"/>
      <c r="B56" s="45"/>
      <c r="C56" s="302" t="s">
        <v>2288</v>
      </c>
      <c r="D56" s="39"/>
      <c r="E56" s="39"/>
      <c r="F56" s="39"/>
      <c r="G56" s="39"/>
      <c r="H56" s="45"/>
    </row>
    <row r="57" s="2" customFormat="1">
      <c r="A57" s="39"/>
      <c r="B57" s="45"/>
      <c r="C57" s="300" t="s">
        <v>187</v>
      </c>
      <c r="D57" s="300" t="s">
        <v>188</v>
      </c>
      <c r="E57" s="18" t="s">
        <v>110</v>
      </c>
      <c r="F57" s="301">
        <v>1365</v>
      </c>
      <c r="G57" s="39"/>
      <c r="H57" s="45"/>
    </row>
    <row r="58" s="2" customFormat="1">
      <c r="A58" s="39"/>
      <c r="B58" s="45"/>
      <c r="C58" s="300" t="s">
        <v>210</v>
      </c>
      <c r="D58" s="300" t="s">
        <v>2292</v>
      </c>
      <c r="E58" s="18" t="s">
        <v>110</v>
      </c>
      <c r="F58" s="301">
        <v>1365</v>
      </c>
      <c r="G58" s="39"/>
      <c r="H58" s="45"/>
    </row>
    <row r="59" s="2" customFormat="1" ht="16.8" customHeight="1">
      <c r="A59" s="39"/>
      <c r="B59" s="45"/>
      <c r="C59" s="296" t="s">
        <v>128</v>
      </c>
      <c r="D59" s="297" t="s">
        <v>129</v>
      </c>
      <c r="E59" s="298" t="s">
        <v>110</v>
      </c>
      <c r="F59" s="299">
        <v>40</v>
      </c>
      <c r="G59" s="39"/>
      <c r="H59" s="45"/>
    </row>
    <row r="60" s="2" customFormat="1" ht="16.8" customHeight="1">
      <c r="A60" s="39"/>
      <c r="B60" s="45"/>
      <c r="C60" s="300" t="s">
        <v>19</v>
      </c>
      <c r="D60" s="300" t="s">
        <v>177</v>
      </c>
      <c r="E60" s="18" t="s">
        <v>19</v>
      </c>
      <c r="F60" s="301">
        <v>0</v>
      </c>
      <c r="G60" s="39"/>
      <c r="H60" s="45"/>
    </row>
    <row r="61" s="2" customFormat="1" ht="16.8" customHeight="1">
      <c r="A61" s="39"/>
      <c r="B61" s="45"/>
      <c r="C61" s="300" t="s">
        <v>19</v>
      </c>
      <c r="D61" s="300" t="s">
        <v>195</v>
      </c>
      <c r="E61" s="18" t="s">
        <v>19</v>
      </c>
      <c r="F61" s="301">
        <v>0</v>
      </c>
      <c r="G61" s="39"/>
      <c r="H61" s="45"/>
    </row>
    <row r="62" s="2" customFormat="1" ht="16.8" customHeight="1">
      <c r="A62" s="39"/>
      <c r="B62" s="45"/>
      <c r="C62" s="300" t="s">
        <v>19</v>
      </c>
      <c r="D62" s="300" t="s">
        <v>113</v>
      </c>
      <c r="E62" s="18" t="s">
        <v>19</v>
      </c>
      <c r="F62" s="301">
        <v>40</v>
      </c>
      <c r="G62" s="39"/>
      <c r="H62" s="45"/>
    </row>
    <row r="63" s="2" customFormat="1" ht="16.8" customHeight="1">
      <c r="A63" s="39"/>
      <c r="B63" s="45"/>
      <c r="C63" s="300" t="s">
        <v>128</v>
      </c>
      <c r="D63" s="300" t="s">
        <v>180</v>
      </c>
      <c r="E63" s="18" t="s">
        <v>19</v>
      </c>
      <c r="F63" s="301">
        <v>40</v>
      </c>
      <c r="G63" s="39"/>
      <c r="H63" s="45"/>
    </row>
    <row r="64" s="2" customFormat="1" ht="16.8" customHeight="1">
      <c r="A64" s="39"/>
      <c r="B64" s="45"/>
      <c r="C64" s="302" t="s">
        <v>2288</v>
      </c>
      <c r="D64" s="39"/>
      <c r="E64" s="39"/>
      <c r="F64" s="39"/>
      <c r="G64" s="39"/>
      <c r="H64" s="45"/>
    </row>
    <row r="65" s="2" customFormat="1">
      <c r="A65" s="39"/>
      <c r="B65" s="45"/>
      <c r="C65" s="300" t="s">
        <v>192</v>
      </c>
      <c r="D65" s="300" t="s">
        <v>193</v>
      </c>
      <c r="E65" s="18" t="s">
        <v>110</v>
      </c>
      <c r="F65" s="301">
        <v>40</v>
      </c>
      <c r="G65" s="39"/>
      <c r="H65" s="45"/>
    </row>
    <row r="66" s="2" customFormat="1">
      <c r="A66" s="39"/>
      <c r="B66" s="45"/>
      <c r="C66" s="300" t="s">
        <v>213</v>
      </c>
      <c r="D66" s="300" t="s">
        <v>2293</v>
      </c>
      <c r="E66" s="18" t="s">
        <v>110</v>
      </c>
      <c r="F66" s="301">
        <v>40</v>
      </c>
      <c r="G66" s="39"/>
      <c r="H66" s="45"/>
    </row>
    <row r="67" s="2" customFormat="1" ht="16.8" customHeight="1">
      <c r="A67" s="39"/>
      <c r="B67" s="45"/>
      <c r="C67" s="296" t="s">
        <v>131</v>
      </c>
      <c r="D67" s="297" t="s">
        <v>132</v>
      </c>
      <c r="E67" s="298" t="s">
        <v>110</v>
      </c>
      <c r="F67" s="299">
        <v>600</v>
      </c>
      <c r="G67" s="39"/>
      <c r="H67" s="45"/>
    </row>
    <row r="68" s="2" customFormat="1" ht="16.8" customHeight="1">
      <c r="A68" s="39"/>
      <c r="B68" s="45"/>
      <c r="C68" s="300" t="s">
        <v>19</v>
      </c>
      <c r="D68" s="300" t="s">
        <v>177</v>
      </c>
      <c r="E68" s="18" t="s">
        <v>19</v>
      </c>
      <c r="F68" s="301">
        <v>0</v>
      </c>
      <c r="G68" s="39"/>
      <c r="H68" s="45"/>
    </row>
    <row r="69" s="2" customFormat="1" ht="16.8" customHeight="1">
      <c r="A69" s="39"/>
      <c r="B69" s="45"/>
      <c r="C69" s="300" t="s">
        <v>19</v>
      </c>
      <c r="D69" s="300" t="s">
        <v>200</v>
      </c>
      <c r="E69" s="18" t="s">
        <v>19</v>
      </c>
      <c r="F69" s="301">
        <v>0</v>
      </c>
      <c r="G69" s="39"/>
      <c r="H69" s="45"/>
    </row>
    <row r="70" s="2" customFormat="1" ht="16.8" customHeight="1">
      <c r="A70" s="39"/>
      <c r="B70" s="45"/>
      <c r="C70" s="300" t="s">
        <v>19</v>
      </c>
      <c r="D70" s="300" t="s">
        <v>201</v>
      </c>
      <c r="E70" s="18" t="s">
        <v>19</v>
      </c>
      <c r="F70" s="301">
        <v>600</v>
      </c>
      <c r="G70" s="39"/>
      <c r="H70" s="45"/>
    </row>
    <row r="71" s="2" customFormat="1" ht="16.8" customHeight="1">
      <c r="A71" s="39"/>
      <c r="B71" s="45"/>
      <c r="C71" s="300" t="s">
        <v>131</v>
      </c>
      <c r="D71" s="300" t="s">
        <v>180</v>
      </c>
      <c r="E71" s="18" t="s">
        <v>19</v>
      </c>
      <c r="F71" s="301">
        <v>600</v>
      </c>
      <c r="G71" s="39"/>
      <c r="H71" s="45"/>
    </row>
    <row r="72" s="2" customFormat="1" ht="16.8" customHeight="1">
      <c r="A72" s="39"/>
      <c r="B72" s="45"/>
      <c r="C72" s="302" t="s">
        <v>2288</v>
      </c>
      <c r="D72" s="39"/>
      <c r="E72" s="39"/>
      <c r="F72" s="39"/>
      <c r="G72" s="39"/>
      <c r="H72" s="45"/>
    </row>
    <row r="73" s="2" customFormat="1">
      <c r="A73" s="39"/>
      <c r="B73" s="45"/>
      <c r="C73" s="300" t="s">
        <v>197</v>
      </c>
      <c r="D73" s="300" t="s">
        <v>198</v>
      </c>
      <c r="E73" s="18" t="s">
        <v>110</v>
      </c>
      <c r="F73" s="301">
        <v>600</v>
      </c>
      <c r="G73" s="39"/>
      <c r="H73" s="45"/>
    </row>
    <row r="74" s="2" customFormat="1">
      <c r="A74" s="39"/>
      <c r="B74" s="45"/>
      <c r="C74" s="300" t="s">
        <v>217</v>
      </c>
      <c r="D74" s="300" t="s">
        <v>2294</v>
      </c>
      <c r="E74" s="18" t="s">
        <v>110</v>
      </c>
      <c r="F74" s="301">
        <v>600</v>
      </c>
      <c r="G74" s="39"/>
      <c r="H74" s="45"/>
    </row>
    <row r="75" s="2" customFormat="1" ht="26.4" customHeight="1">
      <c r="A75" s="39"/>
      <c r="B75" s="45"/>
      <c r="C75" s="295" t="s">
        <v>2295</v>
      </c>
      <c r="D75" s="295" t="s">
        <v>84</v>
      </c>
      <c r="E75" s="39"/>
      <c r="F75" s="39"/>
      <c r="G75" s="39"/>
      <c r="H75" s="45"/>
    </row>
    <row r="76" s="2" customFormat="1" ht="16.8" customHeight="1">
      <c r="A76" s="39"/>
      <c r="B76" s="45"/>
      <c r="C76" s="296" t="s">
        <v>108</v>
      </c>
      <c r="D76" s="297" t="s">
        <v>1518</v>
      </c>
      <c r="E76" s="298" t="s">
        <v>110</v>
      </c>
      <c r="F76" s="299">
        <v>1330</v>
      </c>
      <c r="G76" s="39"/>
      <c r="H76" s="45"/>
    </row>
    <row r="77" s="2" customFormat="1" ht="16.8" customHeight="1">
      <c r="A77" s="39"/>
      <c r="B77" s="45"/>
      <c r="C77" s="300" t="s">
        <v>19</v>
      </c>
      <c r="D77" s="300" t="s">
        <v>1531</v>
      </c>
      <c r="E77" s="18" t="s">
        <v>19</v>
      </c>
      <c r="F77" s="301">
        <v>0</v>
      </c>
      <c r="G77" s="39"/>
      <c r="H77" s="45"/>
    </row>
    <row r="78" s="2" customFormat="1" ht="16.8" customHeight="1">
      <c r="A78" s="39"/>
      <c r="B78" s="45"/>
      <c r="C78" s="300" t="s">
        <v>19</v>
      </c>
      <c r="D78" s="300" t="s">
        <v>1532</v>
      </c>
      <c r="E78" s="18" t="s">
        <v>19</v>
      </c>
      <c r="F78" s="301">
        <v>1330</v>
      </c>
      <c r="G78" s="39"/>
      <c r="H78" s="45"/>
    </row>
    <row r="79" s="2" customFormat="1" ht="16.8" customHeight="1">
      <c r="A79" s="39"/>
      <c r="B79" s="45"/>
      <c r="C79" s="300" t="s">
        <v>108</v>
      </c>
      <c r="D79" s="300" t="s">
        <v>180</v>
      </c>
      <c r="E79" s="18" t="s">
        <v>19</v>
      </c>
      <c r="F79" s="301">
        <v>1330</v>
      </c>
      <c r="G79" s="39"/>
      <c r="H79" s="45"/>
    </row>
    <row r="80" s="2" customFormat="1" ht="16.8" customHeight="1">
      <c r="A80" s="39"/>
      <c r="B80" s="45"/>
      <c r="C80" s="302" t="s">
        <v>2288</v>
      </c>
      <c r="D80" s="39"/>
      <c r="E80" s="39"/>
      <c r="F80" s="39"/>
      <c r="G80" s="39"/>
      <c r="H80" s="45"/>
    </row>
    <row r="81" s="2" customFormat="1">
      <c r="A81" s="39"/>
      <c r="B81" s="45"/>
      <c r="C81" s="300" t="s">
        <v>170</v>
      </c>
      <c r="D81" s="300" t="s">
        <v>171</v>
      </c>
      <c r="E81" s="18" t="s">
        <v>110</v>
      </c>
      <c r="F81" s="301">
        <v>1330</v>
      </c>
      <c r="G81" s="39"/>
      <c r="H81" s="45"/>
    </row>
    <row r="82" s="2" customFormat="1">
      <c r="A82" s="39"/>
      <c r="B82" s="45"/>
      <c r="C82" s="300" t="s">
        <v>204</v>
      </c>
      <c r="D82" s="300" t="s">
        <v>2291</v>
      </c>
      <c r="E82" s="18" t="s">
        <v>110</v>
      </c>
      <c r="F82" s="301">
        <v>3660</v>
      </c>
      <c r="G82" s="39"/>
      <c r="H82" s="45"/>
    </row>
    <row r="83" s="2" customFormat="1" ht="16.8" customHeight="1">
      <c r="A83" s="39"/>
      <c r="B83" s="45"/>
      <c r="C83" s="296" t="s">
        <v>111</v>
      </c>
      <c r="D83" s="297" t="s">
        <v>1520</v>
      </c>
      <c r="E83" s="298" t="s">
        <v>110</v>
      </c>
      <c r="F83" s="299">
        <v>2330</v>
      </c>
      <c r="G83" s="39"/>
      <c r="H83" s="45"/>
    </row>
    <row r="84" s="2" customFormat="1" ht="16.8" customHeight="1">
      <c r="A84" s="39"/>
      <c r="B84" s="45"/>
      <c r="C84" s="300" t="s">
        <v>19</v>
      </c>
      <c r="D84" s="300" t="s">
        <v>1531</v>
      </c>
      <c r="E84" s="18" t="s">
        <v>19</v>
      </c>
      <c r="F84" s="301">
        <v>0</v>
      </c>
      <c r="G84" s="39"/>
      <c r="H84" s="45"/>
    </row>
    <row r="85" s="2" customFormat="1" ht="16.8" customHeight="1">
      <c r="A85" s="39"/>
      <c r="B85" s="45"/>
      <c r="C85" s="300" t="s">
        <v>19</v>
      </c>
      <c r="D85" s="300" t="s">
        <v>1534</v>
      </c>
      <c r="E85" s="18" t="s">
        <v>19</v>
      </c>
      <c r="F85" s="301">
        <v>2330</v>
      </c>
      <c r="G85" s="39"/>
      <c r="H85" s="45"/>
    </row>
    <row r="86" s="2" customFormat="1" ht="16.8" customHeight="1">
      <c r="A86" s="39"/>
      <c r="B86" s="45"/>
      <c r="C86" s="300" t="s">
        <v>111</v>
      </c>
      <c r="D86" s="300" t="s">
        <v>180</v>
      </c>
      <c r="E86" s="18" t="s">
        <v>19</v>
      </c>
      <c r="F86" s="301">
        <v>2330</v>
      </c>
      <c r="G86" s="39"/>
      <c r="H86" s="45"/>
    </row>
    <row r="87" s="2" customFormat="1" ht="16.8" customHeight="1">
      <c r="A87" s="39"/>
      <c r="B87" s="45"/>
      <c r="C87" s="302" t="s">
        <v>2288</v>
      </c>
      <c r="D87" s="39"/>
      <c r="E87" s="39"/>
      <c r="F87" s="39"/>
      <c r="G87" s="39"/>
      <c r="H87" s="45"/>
    </row>
    <row r="88" s="2" customFormat="1">
      <c r="A88" s="39"/>
      <c r="B88" s="45"/>
      <c r="C88" s="300" t="s">
        <v>181</v>
      </c>
      <c r="D88" s="300" t="s">
        <v>182</v>
      </c>
      <c r="E88" s="18" t="s">
        <v>110</v>
      </c>
      <c r="F88" s="301">
        <v>2330</v>
      </c>
      <c r="G88" s="39"/>
      <c r="H88" s="45"/>
    </row>
    <row r="89" s="2" customFormat="1">
      <c r="A89" s="39"/>
      <c r="B89" s="45"/>
      <c r="C89" s="300" t="s">
        <v>204</v>
      </c>
      <c r="D89" s="300" t="s">
        <v>2291</v>
      </c>
      <c r="E89" s="18" t="s">
        <v>110</v>
      </c>
      <c r="F89" s="301">
        <v>3660</v>
      </c>
      <c r="G89" s="39"/>
      <c r="H89" s="45"/>
    </row>
    <row r="90" s="2" customFormat="1" ht="16.8" customHeight="1">
      <c r="A90" s="39"/>
      <c r="B90" s="45"/>
      <c r="C90" s="296" t="s">
        <v>115</v>
      </c>
      <c r="D90" s="297" t="s">
        <v>1522</v>
      </c>
      <c r="E90" s="298" t="s">
        <v>110</v>
      </c>
      <c r="F90" s="299">
        <v>950</v>
      </c>
      <c r="G90" s="39"/>
      <c r="H90" s="45"/>
    </row>
    <row r="91" s="2" customFormat="1" ht="16.8" customHeight="1">
      <c r="A91" s="39"/>
      <c r="B91" s="45"/>
      <c r="C91" s="300" t="s">
        <v>19</v>
      </c>
      <c r="D91" s="300" t="s">
        <v>1531</v>
      </c>
      <c r="E91" s="18" t="s">
        <v>19</v>
      </c>
      <c r="F91" s="301">
        <v>0</v>
      </c>
      <c r="G91" s="39"/>
      <c r="H91" s="45"/>
    </row>
    <row r="92" s="2" customFormat="1" ht="16.8" customHeight="1">
      <c r="A92" s="39"/>
      <c r="B92" s="45"/>
      <c r="C92" s="300" t="s">
        <v>19</v>
      </c>
      <c r="D92" s="300" t="s">
        <v>1523</v>
      </c>
      <c r="E92" s="18" t="s">
        <v>19</v>
      </c>
      <c r="F92" s="301">
        <v>950</v>
      </c>
      <c r="G92" s="39"/>
      <c r="H92" s="45"/>
    </row>
    <row r="93" s="2" customFormat="1" ht="16.8" customHeight="1">
      <c r="A93" s="39"/>
      <c r="B93" s="45"/>
      <c r="C93" s="300" t="s">
        <v>115</v>
      </c>
      <c r="D93" s="300" t="s">
        <v>180</v>
      </c>
      <c r="E93" s="18" t="s">
        <v>19</v>
      </c>
      <c r="F93" s="301">
        <v>950</v>
      </c>
      <c r="G93" s="39"/>
      <c r="H93" s="45"/>
    </row>
    <row r="94" s="2" customFormat="1" ht="16.8" customHeight="1">
      <c r="A94" s="39"/>
      <c r="B94" s="45"/>
      <c r="C94" s="302" t="s">
        <v>2288</v>
      </c>
      <c r="D94" s="39"/>
      <c r="E94" s="39"/>
      <c r="F94" s="39"/>
      <c r="G94" s="39"/>
      <c r="H94" s="45"/>
    </row>
    <row r="95" s="2" customFormat="1">
      <c r="A95" s="39"/>
      <c r="B95" s="45"/>
      <c r="C95" s="300" t="s">
        <v>187</v>
      </c>
      <c r="D95" s="300" t="s">
        <v>188</v>
      </c>
      <c r="E95" s="18" t="s">
        <v>110</v>
      </c>
      <c r="F95" s="301">
        <v>950</v>
      </c>
      <c r="G95" s="39"/>
      <c r="H95" s="45"/>
    </row>
    <row r="96" s="2" customFormat="1">
      <c r="A96" s="39"/>
      <c r="B96" s="45"/>
      <c r="C96" s="300" t="s">
        <v>210</v>
      </c>
      <c r="D96" s="300" t="s">
        <v>2292</v>
      </c>
      <c r="E96" s="18" t="s">
        <v>110</v>
      </c>
      <c r="F96" s="301">
        <v>950</v>
      </c>
      <c r="G96" s="39"/>
      <c r="H96" s="45"/>
    </row>
    <row r="97" s="2" customFormat="1" ht="16.8" customHeight="1">
      <c r="A97" s="39"/>
      <c r="B97" s="45"/>
      <c r="C97" s="296" t="s">
        <v>118</v>
      </c>
      <c r="D97" s="297" t="s">
        <v>1524</v>
      </c>
      <c r="E97" s="298" t="s">
        <v>110</v>
      </c>
      <c r="F97" s="299">
        <v>30</v>
      </c>
      <c r="G97" s="39"/>
      <c r="H97" s="45"/>
    </row>
    <row r="98" s="2" customFormat="1" ht="16.8" customHeight="1">
      <c r="A98" s="39"/>
      <c r="B98" s="45"/>
      <c r="C98" s="300" t="s">
        <v>19</v>
      </c>
      <c r="D98" s="300" t="s">
        <v>1531</v>
      </c>
      <c r="E98" s="18" t="s">
        <v>19</v>
      </c>
      <c r="F98" s="301">
        <v>0</v>
      </c>
      <c r="G98" s="39"/>
      <c r="H98" s="45"/>
    </row>
    <row r="99" s="2" customFormat="1" ht="16.8" customHeight="1">
      <c r="A99" s="39"/>
      <c r="B99" s="45"/>
      <c r="C99" s="300" t="s">
        <v>19</v>
      </c>
      <c r="D99" s="300" t="s">
        <v>316</v>
      </c>
      <c r="E99" s="18" t="s">
        <v>19</v>
      </c>
      <c r="F99" s="301">
        <v>30</v>
      </c>
      <c r="G99" s="39"/>
      <c r="H99" s="45"/>
    </row>
    <row r="100" s="2" customFormat="1" ht="16.8" customHeight="1">
      <c r="A100" s="39"/>
      <c r="B100" s="45"/>
      <c r="C100" s="300" t="s">
        <v>118</v>
      </c>
      <c r="D100" s="300" t="s">
        <v>180</v>
      </c>
      <c r="E100" s="18" t="s">
        <v>19</v>
      </c>
      <c r="F100" s="301">
        <v>30</v>
      </c>
      <c r="G100" s="39"/>
      <c r="H100" s="45"/>
    </row>
    <row r="101" s="2" customFormat="1" ht="16.8" customHeight="1">
      <c r="A101" s="39"/>
      <c r="B101" s="45"/>
      <c r="C101" s="302" t="s">
        <v>2288</v>
      </c>
      <c r="D101" s="39"/>
      <c r="E101" s="39"/>
      <c r="F101" s="39"/>
      <c r="G101" s="39"/>
      <c r="H101" s="45"/>
    </row>
    <row r="102" s="2" customFormat="1">
      <c r="A102" s="39"/>
      <c r="B102" s="45"/>
      <c r="C102" s="300" t="s">
        <v>1536</v>
      </c>
      <c r="D102" s="300" t="s">
        <v>1537</v>
      </c>
      <c r="E102" s="18" t="s">
        <v>110</v>
      </c>
      <c r="F102" s="301">
        <v>30</v>
      </c>
      <c r="G102" s="39"/>
      <c r="H102" s="45"/>
    </row>
    <row r="103" s="2" customFormat="1">
      <c r="A103" s="39"/>
      <c r="B103" s="45"/>
      <c r="C103" s="300" t="s">
        <v>213</v>
      </c>
      <c r="D103" s="300" t="s">
        <v>2293</v>
      </c>
      <c r="E103" s="18" t="s">
        <v>110</v>
      </c>
      <c r="F103" s="301">
        <v>30</v>
      </c>
      <c r="G103" s="39"/>
      <c r="H103" s="45"/>
    </row>
    <row r="104" s="2" customFormat="1" ht="26.4" customHeight="1">
      <c r="A104" s="39"/>
      <c r="B104" s="45"/>
      <c r="C104" s="295" t="s">
        <v>2296</v>
      </c>
      <c r="D104" s="295" t="s">
        <v>88</v>
      </c>
      <c r="E104" s="39"/>
      <c r="F104" s="39"/>
      <c r="G104" s="39"/>
      <c r="H104" s="45"/>
    </row>
    <row r="105" s="2" customFormat="1" ht="16.8" customHeight="1">
      <c r="A105" s="39"/>
      <c r="B105" s="45"/>
      <c r="C105" s="296" t="s">
        <v>1760</v>
      </c>
      <c r="D105" s="297" t="s">
        <v>1761</v>
      </c>
      <c r="E105" s="298" t="s">
        <v>110</v>
      </c>
      <c r="F105" s="299">
        <v>6.1200000000000001</v>
      </c>
      <c r="G105" s="39"/>
      <c r="H105" s="45"/>
    </row>
    <row r="106" s="2" customFormat="1" ht="16.8" customHeight="1">
      <c r="A106" s="39"/>
      <c r="B106" s="45"/>
      <c r="C106" s="300" t="s">
        <v>19</v>
      </c>
      <c r="D106" s="300" t="s">
        <v>1831</v>
      </c>
      <c r="E106" s="18" t="s">
        <v>19</v>
      </c>
      <c r="F106" s="301">
        <v>0</v>
      </c>
      <c r="G106" s="39"/>
      <c r="H106" s="45"/>
    </row>
    <row r="107" s="2" customFormat="1" ht="16.8" customHeight="1">
      <c r="A107" s="39"/>
      <c r="B107" s="45"/>
      <c r="C107" s="300" t="s">
        <v>19</v>
      </c>
      <c r="D107" s="300" t="s">
        <v>1832</v>
      </c>
      <c r="E107" s="18" t="s">
        <v>19</v>
      </c>
      <c r="F107" s="301">
        <v>1.1200000000000001</v>
      </c>
      <c r="G107" s="39"/>
      <c r="H107" s="45"/>
    </row>
    <row r="108" s="2" customFormat="1" ht="16.8" customHeight="1">
      <c r="A108" s="39"/>
      <c r="B108" s="45"/>
      <c r="C108" s="300" t="s">
        <v>19</v>
      </c>
      <c r="D108" s="300" t="s">
        <v>987</v>
      </c>
      <c r="E108" s="18" t="s">
        <v>19</v>
      </c>
      <c r="F108" s="301">
        <v>0</v>
      </c>
      <c r="G108" s="39"/>
      <c r="H108" s="45"/>
    </row>
    <row r="109" s="2" customFormat="1" ht="16.8" customHeight="1">
      <c r="A109" s="39"/>
      <c r="B109" s="45"/>
      <c r="C109" s="300" t="s">
        <v>19</v>
      </c>
      <c r="D109" s="300" t="s">
        <v>988</v>
      </c>
      <c r="E109" s="18" t="s">
        <v>19</v>
      </c>
      <c r="F109" s="301">
        <v>2</v>
      </c>
      <c r="G109" s="39"/>
      <c r="H109" s="45"/>
    </row>
    <row r="110" s="2" customFormat="1" ht="16.8" customHeight="1">
      <c r="A110" s="39"/>
      <c r="B110" s="45"/>
      <c r="C110" s="300" t="s">
        <v>19</v>
      </c>
      <c r="D110" s="300" t="s">
        <v>989</v>
      </c>
      <c r="E110" s="18" t="s">
        <v>19</v>
      </c>
      <c r="F110" s="301">
        <v>0</v>
      </c>
      <c r="G110" s="39"/>
      <c r="H110" s="45"/>
    </row>
    <row r="111" s="2" customFormat="1" ht="16.8" customHeight="1">
      <c r="A111" s="39"/>
      <c r="B111" s="45"/>
      <c r="C111" s="300" t="s">
        <v>19</v>
      </c>
      <c r="D111" s="300" t="s">
        <v>1833</v>
      </c>
      <c r="E111" s="18" t="s">
        <v>19</v>
      </c>
      <c r="F111" s="301">
        <v>3</v>
      </c>
      <c r="G111" s="39"/>
      <c r="H111" s="45"/>
    </row>
    <row r="112" s="2" customFormat="1" ht="16.8" customHeight="1">
      <c r="A112" s="39"/>
      <c r="B112" s="45"/>
      <c r="C112" s="300" t="s">
        <v>1760</v>
      </c>
      <c r="D112" s="300" t="s">
        <v>180</v>
      </c>
      <c r="E112" s="18" t="s">
        <v>19</v>
      </c>
      <c r="F112" s="301">
        <v>6.1200000000000001</v>
      </c>
      <c r="G112" s="39"/>
      <c r="H112" s="45"/>
    </row>
    <row r="113" s="2" customFormat="1" ht="16.8" customHeight="1">
      <c r="A113" s="39"/>
      <c r="B113" s="45"/>
      <c r="C113" s="302" t="s">
        <v>2288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00" t="s">
        <v>981</v>
      </c>
      <c r="D114" s="300" t="s">
        <v>2297</v>
      </c>
      <c r="E114" s="18" t="s">
        <v>917</v>
      </c>
      <c r="F114" s="301">
        <v>6.1200000000000001</v>
      </c>
      <c r="G114" s="39"/>
      <c r="H114" s="45"/>
    </row>
    <row r="115" s="2" customFormat="1" ht="16.8" customHeight="1">
      <c r="A115" s="39"/>
      <c r="B115" s="45"/>
      <c r="C115" s="300" t="s">
        <v>991</v>
      </c>
      <c r="D115" s="300" t="s">
        <v>2298</v>
      </c>
      <c r="E115" s="18" t="s">
        <v>917</v>
      </c>
      <c r="F115" s="301">
        <v>6.1200000000000001</v>
      </c>
      <c r="G115" s="39"/>
      <c r="H115" s="45"/>
    </row>
    <row r="116" s="2" customFormat="1" ht="16.8" customHeight="1">
      <c r="A116" s="39"/>
      <c r="B116" s="45"/>
      <c r="C116" s="296" t="s">
        <v>1754</v>
      </c>
      <c r="D116" s="297" t="s">
        <v>1755</v>
      </c>
      <c r="E116" s="298" t="s">
        <v>110</v>
      </c>
      <c r="F116" s="299">
        <v>400</v>
      </c>
      <c r="G116" s="39"/>
      <c r="H116" s="45"/>
    </row>
    <row r="117" s="2" customFormat="1" ht="16.8" customHeight="1">
      <c r="A117" s="39"/>
      <c r="B117" s="45"/>
      <c r="C117" s="300" t="s">
        <v>19</v>
      </c>
      <c r="D117" s="300" t="s">
        <v>1566</v>
      </c>
      <c r="E117" s="18" t="s">
        <v>19</v>
      </c>
      <c r="F117" s="301">
        <v>0</v>
      </c>
      <c r="G117" s="39"/>
      <c r="H117" s="45"/>
    </row>
    <row r="118" s="2" customFormat="1" ht="16.8" customHeight="1">
      <c r="A118" s="39"/>
      <c r="B118" s="45"/>
      <c r="C118" s="300" t="s">
        <v>19</v>
      </c>
      <c r="D118" s="300" t="s">
        <v>999</v>
      </c>
      <c r="E118" s="18" t="s">
        <v>19</v>
      </c>
      <c r="F118" s="301">
        <v>0</v>
      </c>
      <c r="G118" s="39"/>
      <c r="H118" s="45"/>
    </row>
    <row r="119" s="2" customFormat="1" ht="16.8" customHeight="1">
      <c r="A119" s="39"/>
      <c r="B119" s="45"/>
      <c r="C119" s="300" t="s">
        <v>19</v>
      </c>
      <c r="D119" s="300" t="s">
        <v>1756</v>
      </c>
      <c r="E119" s="18" t="s">
        <v>19</v>
      </c>
      <c r="F119" s="301">
        <v>400</v>
      </c>
      <c r="G119" s="39"/>
      <c r="H119" s="45"/>
    </row>
    <row r="120" s="2" customFormat="1" ht="16.8" customHeight="1">
      <c r="A120" s="39"/>
      <c r="B120" s="45"/>
      <c r="C120" s="300" t="s">
        <v>1754</v>
      </c>
      <c r="D120" s="300" t="s">
        <v>180</v>
      </c>
      <c r="E120" s="18" t="s">
        <v>19</v>
      </c>
      <c r="F120" s="301">
        <v>400</v>
      </c>
      <c r="G120" s="39"/>
      <c r="H120" s="45"/>
    </row>
    <row r="121" s="2" customFormat="1" ht="16.8" customHeight="1">
      <c r="A121" s="39"/>
      <c r="B121" s="45"/>
      <c r="C121" s="302" t="s">
        <v>2288</v>
      </c>
      <c r="D121" s="39"/>
      <c r="E121" s="39"/>
      <c r="F121" s="39"/>
      <c r="G121" s="39"/>
      <c r="H121" s="45"/>
    </row>
    <row r="122" s="2" customFormat="1" ht="16.8" customHeight="1">
      <c r="A122" s="39"/>
      <c r="B122" s="45"/>
      <c r="C122" s="300" t="s">
        <v>995</v>
      </c>
      <c r="D122" s="300" t="s">
        <v>2299</v>
      </c>
      <c r="E122" s="18" t="s">
        <v>110</v>
      </c>
      <c r="F122" s="301">
        <v>400</v>
      </c>
      <c r="G122" s="39"/>
      <c r="H122" s="45"/>
    </row>
    <row r="123" s="2" customFormat="1" ht="16.8" customHeight="1">
      <c r="A123" s="39"/>
      <c r="B123" s="45"/>
      <c r="C123" s="300" t="s">
        <v>1017</v>
      </c>
      <c r="D123" s="300" t="s">
        <v>2300</v>
      </c>
      <c r="E123" s="18" t="s">
        <v>110</v>
      </c>
      <c r="F123" s="301">
        <v>400</v>
      </c>
      <c r="G123" s="39"/>
      <c r="H123" s="45"/>
    </row>
    <row r="124" s="2" customFormat="1" ht="16.8" customHeight="1">
      <c r="A124" s="39"/>
      <c r="B124" s="45"/>
      <c r="C124" s="296" t="s">
        <v>1757</v>
      </c>
      <c r="D124" s="297" t="s">
        <v>1758</v>
      </c>
      <c r="E124" s="298" t="s">
        <v>110</v>
      </c>
      <c r="F124" s="299">
        <v>1250</v>
      </c>
      <c r="G124" s="39"/>
      <c r="H124" s="45"/>
    </row>
    <row r="125" s="2" customFormat="1" ht="16.8" customHeight="1">
      <c r="A125" s="39"/>
      <c r="B125" s="45"/>
      <c r="C125" s="300" t="s">
        <v>19</v>
      </c>
      <c r="D125" s="300" t="s">
        <v>1566</v>
      </c>
      <c r="E125" s="18" t="s">
        <v>19</v>
      </c>
      <c r="F125" s="301">
        <v>0</v>
      </c>
      <c r="G125" s="39"/>
      <c r="H125" s="45"/>
    </row>
    <row r="126" s="2" customFormat="1" ht="16.8" customHeight="1">
      <c r="A126" s="39"/>
      <c r="B126" s="45"/>
      <c r="C126" s="300" t="s">
        <v>19</v>
      </c>
      <c r="D126" s="300" t="s">
        <v>1005</v>
      </c>
      <c r="E126" s="18" t="s">
        <v>19</v>
      </c>
      <c r="F126" s="301">
        <v>0</v>
      </c>
      <c r="G126" s="39"/>
      <c r="H126" s="45"/>
    </row>
    <row r="127" s="2" customFormat="1" ht="16.8" customHeight="1">
      <c r="A127" s="39"/>
      <c r="B127" s="45"/>
      <c r="C127" s="300" t="s">
        <v>19</v>
      </c>
      <c r="D127" s="300" t="s">
        <v>1837</v>
      </c>
      <c r="E127" s="18" t="s">
        <v>19</v>
      </c>
      <c r="F127" s="301">
        <v>1200</v>
      </c>
      <c r="G127" s="39"/>
      <c r="H127" s="45"/>
    </row>
    <row r="128" s="2" customFormat="1" ht="16.8" customHeight="1">
      <c r="A128" s="39"/>
      <c r="B128" s="45"/>
      <c r="C128" s="300" t="s">
        <v>19</v>
      </c>
      <c r="D128" s="300" t="s">
        <v>361</v>
      </c>
      <c r="E128" s="18" t="s">
        <v>19</v>
      </c>
      <c r="F128" s="301">
        <v>0</v>
      </c>
      <c r="G128" s="39"/>
      <c r="H128" s="45"/>
    </row>
    <row r="129" s="2" customFormat="1" ht="16.8" customHeight="1">
      <c r="A129" s="39"/>
      <c r="B129" s="45"/>
      <c r="C129" s="300" t="s">
        <v>19</v>
      </c>
      <c r="D129" s="300" t="s">
        <v>388</v>
      </c>
      <c r="E129" s="18" t="s">
        <v>19</v>
      </c>
      <c r="F129" s="301">
        <v>50</v>
      </c>
      <c r="G129" s="39"/>
      <c r="H129" s="45"/>
    </row>
    <row r="130" s="2" customFormat="1" ht="16.8" customHeight="1">
      <c r="A130" s="39"/>
      <c r="B130" s="45"/>
      <c r="C130" s="300" t="s">
        <v>1757</v>
      </c>
      <c r="D130" s="300" t="s">
        <v>180</v>
      </c>
      <c r="E130" s="18" t="s">
        <v>19</v>
      </c>
      <c r="F130" s="301">
        <v>1250</v>
      </c>
      <c r="G130" s="39"/>
      <c r="H130" s="45"/>
    </row>
    <row r="131" s="2" customFormat="1" ht="16.8" customHeight="1">
      <c r="A131" s="39"/>
      <c r="B131" s="45"/>
      <c r="C131" s="302" t="s">
        <v>2288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300" t="s">
        <v>1001</v>
      </c>
      <c r="D132" s="300" t="s">
        <v>2301</v>
      </c>
      <c r="E132" s="18" t="s">
        <v>110</v>
      </c>
      <c r="F132" s="301">
        <v>1250</v>
      </c>
      <c r="G132" s="39"/>
      <c r="H132" s="45"/>
    </row>
    <row r="133" s="2" customFormat="1" ht="16.8" customHeight="1">
      <c r="A133" s="39"/>
      <c r="B133" s="45"/>
      <c r="C133" s="300" t="s">
        <v>1021</v>
      </c>
      <c r="D133" s="300" t="s">
        <v>2302</v>
      </c>
      <c r="E133" s="18" t="s">
        <v>110</v>
      </c>
      <c r="F133" s="301">
        <v>1250</v>
      </c>
      <c r="G133" s="39"/>
      <c r="H133" s="45"/>
    </row>
    <row r="134" s="2" customFormat="1" ht="16.8" customHeight="1">
      <c r="A134" s="39"/>
      <c r="B134" s="45"/>
      <c r="C134" s="296" t="s">
        <v>1840</v>
      </c>
      <c r="D134" s="297" t="s">
        <v>2303</v>
      </c>
      <c r="E134" s="298" t="s">
        <v>110</v>
      </c>
      <c r="F134" s="299">
        <v>500</v>
      </c>
      <c r="G134" s="39"/>
      <c r="H134" s="45"/>
    </row>
    <row r="135" s="2" customFormat="1" ht="16.8" customHeight="1">
      <c r="A135" s="39"/>
      <c r="B135" s="45"/>
      <c r="C135" s="300" t="s">
        <v>19</v>
      </c>
      <c r="D135" s="300" t="s">
        <v>1566</v>
      </c>
      <c r="E135" s="18" t="s">
        <v>19</v>
      </c>
      <c r="F135" s="301">
        <v>0</v>
      </c>
      <c r="G135" s="39"/>
      <c r="H135" s="45"/>
    </row>
    <row r="136" s="2" customFormat="1" ht="16.8" customHeight="1">
      <c r="A136" s="39"/>
      <c r="B136" s="45"/>
      <c r="C136" s="300" t="s">
        <v>19</v>
      </c>
      <c r="D136" s="300" t="s">
        <v>1011</v>
      </c>
      <c r="E136" s="18" t="s">
        <v>19</v>
      </c>
      <c r="F136" s="301">
        <v>0</v>
      </c>
      <c r="G136" s="39"/>
      <c r="H136" s="45"/>
    </row>
    <row r="137" s="2" customFormat="1" ht="16.8" customHeight="1">
      <c r="A137" s="39"/>
      <c r="B137" s="45"/>
      <c r="C137" s="300" t="s">
        <v>19</v>
      </c>
      <c r="D137" s="300" t="s">
        <v>1839</v>
      </c>
      <c r="E137" s="18" t="s">
        <v>19</v>
      </c>
      <c r="F137" s="301">
        <v>500</v>
      </c>
      <c r="G137" s="39"/>
      <c r="H137" s="45"/>
    </row>
    <row r="138" s="2" customFormat="1" ht="16.8" customHeight="1">
      <c r="A138" s="39"/>
      <c r="B138" s="45"/>
      <c r="C138" s="300" t="s">
        <v>1840</v>
      </c>
      <c r="D138" s="300" t="s">
        <v>180</v>
      </c>
      <c r="E138" s="18" t="s">
        <v>19</v>
      </c>
      <c r="F138" s="301">
        <v>500</v>
      </c>
      <c r="G138" s="39"/>
      <c r="H138" s="45"/>
    </row>
    <row r="139" s="2" customFormat="1" ht="16.8" customHeight="1">
      <c r="A139" s="39"/>
      <c r="B139" s="45"/>
      <c r="C139" s="302" t="s">
        <v>2288</v>
      </c>
      <c r="D139" s="39"/>
      <c r="E139" s="39"/>
      <c r="F139" s="39"/>
      <c r="G139" s="39"/>
      <c r="H139" s="45"/>
    </row>
    <row r="140" s="2" customFormat="1" ht="16.8" customHeight="1">
      <c r="A140" s="39"/>
      <c r="B140" s="45"/>
      <c r="C140" s="300" t="s">
        <v>1007</v>
      </c>
      <c r="D140" s="300" t="s">
        <v>2304</v>
      </c>
      <c r="E140" s="18" t="s">
        <v>110</v>
      </c>
      <c r="F140" s="301">
        <v>500</v>
      </c>
      <c r="G140" s="39"/>
      <c r="H140" s="45"/>
    </row>
    <row r="141" s="2" customFormat="1" ht="16.8" customHeight="1">
      <c r="A141" s="39"/>
      <c r="B141" s="45"/>
      <c r="C141" s="300" t="s">
        <v>1025</v>
      </c>
      <c r="D141" s="300" t="s">
        <v>2305</v>
      </c>
      <c r="E141" s="18" t="s">
        <v>110</v>
      </c>
      <c r="F141" s="301">
        <v>500</v>
      </c>
      <c r="G141" s="39"/>
      <c r="H141" s="45"/>
    </row>
    <row r="142" s="2" customFormat="1" ht="7.44" customHeight="1">
      <c r="A142" s="39"/>
      <c r="B142" s="167"/>
      <c r="C142" s="168"/>
      <c r="D142" s="168"/>
      <c r="E142" s="168"/>
      <c r="F142" s="168"/>
      <c r="G142" s="168"/>
      <c r="H142" s="45"/>
    </row>
    <row r="143" s="2" customFormat="1">
      <c r="A143" s="39"/>
      <c r="B143" s="39"/>
      <c r="C143" s="39"/>
      <c r="D143" s="39"/>
      <c r="E143" s="39"/>
      <c r="F143" s="39"/>
      <c r="G143" s="39"/>
      <c r="H143" s="39"/>
    </row>
  </sheetData>
  <sheetProtection sheet="1" formatColumns="0" formatRows="0" objects="1" scenarios="1" spinCount="100000" saltValue="O5XdMsV1MKPr9XqubvIPUtQvuJRfxdrRW5wM6+vGWyHN9zhkxid5HZDqUPP45DbnKXXSejFPFLN5pOOyRSTw/w==" hashValue="15Eqf6g6bxgZ9V34chyB5WitNtVWDcp8BkZb6fSxxF97X/8tmruOfz1VwMF4o+oyQkWpNzTWJaDRDttrwFMoQ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6" customFormat="1" ht="45" customHeight="1">
      <c r="B3" s="307"/>
      <c r="C3" s="308" t="s">
        <v>2306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2307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2308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2309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2310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2311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2312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2313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2314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2315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2316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78</v>
      </c>
      <c r="F18" s="314" t="s">
        <v>2317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2318</v>
      </c>
      <c r="F19" s="314" t="s">
        <v>2319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2320</v>
      </c>
      <c r="F20" s="314" t="s">
        <v>2321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105</v>
      </c>
      <c r="F21" s="314" t="s">
        <v>2322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2198</v>
      </c>
      <c r="F22" s="314" t="s">
        <v>2199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85</v>
      </c>
      <c r="F23" s="314" t="s">
        <v>2323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2324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2325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2326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2327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2328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2329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2330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2331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2332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155</v>
      </c>
      <c r="F36" s="314"/>
      <c r="G36" s="314" t="s">
        <v>2333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2334</v>
      </c>
      <c r="F37" s="314"/>
      <c r="G37" s="314" t="s">
        <v>2335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53</v>
      </c>
      <c r="F38" s="314"/>
      <c r="G38" s="314" t="s">
        <v>2336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54</v>
      </c>
      <c r="F39" s="314"/>
      <c r="G39" s="314" t="s">
        <v>2337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156</v>
      </c>
      <c r="F40" s="314"/>
      <c r="G40" s="314" t="s">
        <v>2338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157</v>
      </c>
      <c r="F41" s="314"/>
      <c r="G41" s="314" t="s">
        <v>2339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2340</v>
      </c>
      <c r="F42" s="314"/>
      <c r="G42" s="314" t="s">
        <v>2341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2342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2343</v>
      </c>
      <c r="F44" s="314"/>
      <c r="G44" s="314" t="s">
        <v>2344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159</v>
      </c>
      <c r="F45" s="314"/>
      <c r="G45" s="314" t="s">
        <v>2345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2346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2347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2348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2349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2350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2351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2352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2353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2354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2355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2356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2357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2358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2359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2360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2361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2362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2363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2364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2365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2366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2367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2368</v>
      </c>
      <c r="D76" s="332"/>
      <c r="E76" s="332"/>
      <c r="F76" s="332" t="s">
        <v>2369</v>
      </c>
      <c r="G76" s="333"/>
      <c r="H76" s="332" t="s">
        <v>54</v>
      </c>
      <c r="I76" s="332" t="s">
        <v>57</v>
      </c>
      <c r="J76" s="332" t="s">
        <v>2370</v>
      </c>
      <c r="K76" s="331"/>
    </row>
    <row r="77" s="1" customFormat="1" ht="17.25" customHeight="1">
      <c r="B77" s="329"/>
      <c r="C77" s="334" t="s">
        <v>2371</v>
      </c>
      <c r="D77" s="334"/>
      <c r="E77" s="334"/>
      <c r="F77" s="335" t="s">
        <v>2372</v>
      </c>
      <c r="G77" s="336"/>
      <c r="H77" s="334"/>
      <c r="I77" s="334"/>
      <c r="J77" s="334" t="s">
        <v>2373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53</v>
      </c>
      <c r="D79" s="339"/>
      <c r="E79" s="339"/>
      <c r="F79" s="340" t="s">
        <v>2374</v>
      </c>
      <c r="G79" s="341"/>
      <c r="H79" s="317" t="s">
        <v>2375</v>
      </c>
      <c r="I79" s="317" t="s">
        <v>2376</v>
      </c>
      <c r="J79" s="317">
        <v>20</v>
      </c>
      <c r="K79" s="331"/>
    </row>
    <row r="80" s="1" customFormat="1" ht="15" customHeight="1">
      <c r="B80" s="329"/>
      <c r="C80" s="317" t="s">
        <v>2377</v>
      </c>
      <c r="D80" s="317"/>
      <c r="E80" s="317"/>
      <c r="F80" s="340" t="s">
        <v>2374</v>
      </c>
      <c r="G80" s="341"/>
      <c r="H80" s="317" t="s">
        <v>2378</v>
      </c>
      <c r="I80" s="317" t="s">
        <v>2376</v>
      </c>
      <c r="J80" s="317">
        <v>120</v>
      </c>
      <c r="K80" s="331"/>
    </row>
    <row r="81" s="1" customFormat="1" ht="15" customHeight="1">
      <c r="B81" s="342"/>
      <c r="C81" s="317" t="s">
        <v>2379</v>
      </c>
      <c r="D81" s="317"/>
      <c r="E81" s="317"/>
      <c r="F81" s="340" t="s">
        <v>2380</v>
      </c>
      <c r="G81" s="341"/>
      <c r="H81" s="317" t="s">
        <v>2381</v>
      </c>
      <c r="I81" s="317" t="s">
        <v>2376</v>
      </c>
      <c r="J81" s="317">
        <v>50</v>
      </c>
      <c r="K81" s="331"/>
    </row>
    <row r="82" s="1" customFormat="1" ht="15" customHeight="1">
      <c r="B82" s="342"/>
      <c r="C82" s="317" t="s">
        <v>2382</v>
      </c>
      <c r="D82" s="317"/>
      <c r="E82" s="317"/>
      <c r="F82" s="340" t="s">
        <v>2374</v>
      </c>
      <c r="G82" s="341"/>
      <c r="H82" s="317" t="s">
        <v>2383</v>
      </c>
      <c r="I82" s="317" t="s">
        <v>2384</v>
      </c>
      <c r="J82" s="317"/>
      <c r="K82" s="331"/>
    </row>
    <row r="83" s="1" customFormat="1" ht="15" customHeight="1">
      <c r="B83" s="342"/>
      <c r="C83" s="343" t="s">
        <v>2385</v>
      </c>
      <c r="D83" s="343"/>
      <c r="E83" s="343"/>
      <c r="F83" s="344" t="s">
        <v>2380</v>
      </c>
      <c r="G83" s="343"/>
      <c r="H83" s="343" t="s">
        <v>2386</v>
      </c>
      <c r="I83" s="343" t="s">
        <v>2376</v>
      </c>
      <c r="J83" s="343">
        <v>15</v>
      </c>
      <c r="K83" s="331"/>
    </row>
    <row r="84" s="1" customFormat="1" ht="15" customHeight="1">
      <c r="B84" s="342"/>
      <c r="C84" s="343" t="s">
        <v>2387</v>
      </c>
      <c r="D84" s="343"/>
      <c r="E84" s="343"/>
      <c r="F84" s="344" t="s">
        <v>2380</v>
      </c>
      <c r="G84" s="343"/>
      <c r="H84" s="343" t="s">
        <v>2388</v>
      </c>
      <c r="I84" s="343" t="s">
        <v>2376</v>
      </c>
      <c r="J84" s="343">
        <v>15</v>
      </c>
      <c r="K84" s="331"/>
    </row>
    <row r="85" s="1" customFormat="1" ht="15" customHeight="1">
      <c r="B85" s="342"/>
      <c r="C85" s="343" t="s">
        <v>2389</v>
      </c>
      <c r="D85" s="343"/>
      <c r="E85" s="343"/>
      <c r="F85" s="344" t="s">
        <v>2380</v>
      </c>
      <c r="G85" s="343"/>
      <c r="H85" s="343" t="s">
        <v>2390</v>
      </c>
      <c r="I85" s="343" t="s">
        <v>2376</v>
      </c>
      <c r="J85" s="343">
        <v>20</v>
      </c>
      <c r="K85" s="331"/>
    </row>
    <row r="86" s="1" customFormat="1" ht="15" customHeight="1">
      <c r="B86" s="342"/>
      <c r="C86" s="343" t="s">
        <v>2391</v>
      </c>
      <c r="D86" s="343"/>
      <c r="E86" s="343"/>
      <c r="F86" s="344" t="s">
        <v>2380</v>
      </c>
      <c r="G86" s="343"/>
      <c r="H86" s="343" t="s">
        <v>2392</v>
      </c>
      <c r="I86" s="343" t="s">
        <v>2376</v>
      </c>
      <c r="J86" s="343">
        <v>20</v>
      </c>
      <c r="K86" s="331"/>
    </row>
    <row r="87" s="1" customFormat="1" ht="15" customHeight="1">
      <c r="B87" s="342"/>
      <c r="C87" s="317" t="s">
        <v>2393</v>
      </c>
      <c r="D87" s="317"/>
      <c r="E87" s="317"/>
      <c r="F87" s="340" t="s">
        <v>2380</v>
      </c>
      <c r="G87" s="341"/>
      <c r="H87" s="317" t="s">
        <v>2394</v>
      </c>
      <c r="I87" s="317" t="s">
        <v>2376</v>
      </c>
      <c r="J87" s="317">
        <v>50</v>
      </c>
      <c r="K87" s="331"/>
    </row>
    <row r="88" s="1" customFormat="1" ht="15" customHeight="1">
      <c r="B88" s="342"/>
      <c r="C88" s="317" t="s">
        <v>2395</v>
      </c>
      <c r="D88" s="317"/>
      <c r="E88" s="317"/>
      <c r="F88" s="340" t="s">
        <v>2380</v>
      </c>
      <c r="G88" s="341"/>
      <c r="H88" s="317" t="s">
        <v>2396</v>
      </c>
      <c r="I88" s="317" t="s">
        <v>2376</v>
      </c>
      <c r="J88" s="317">
        <v>20</v>
      </c>
      <c r="K88" s="331"/>
    </row>
    <row r="89" s="1" customFormat="1" ht="15" customHeight="1">
      <c r="B89" s="342"/>
      <c r="C89" s="317" t="s">
        <v>2397</v>
      </c>
      <c r="D89" s="317"/>
      <c r="E89" s="317"/>
      <c r="F89" s="340" t="s">
        <v>2380</v>
      </c>
      <c r="G89" s="341"/>
      <c r="H89" s="317" t="s">
        <v>2398</v>
      </c>
      <c r="I89" s="317" t="s">
        <v>2376</v>
      </c>
      <c r="J89" s="317">
        <v>20</v>
      </c>
      <c r="K89" s="331"/>
    </row>
    <row r="90" s="1" customFormat="1" ht="15" customHeight="1">
      <c r="B90" s="342"/>
      <c r="C90" s="317" t="s">
        <v>2399</v>
      </c>
      <c r="D90" s="317"/>
      <c r="E90" s="317"/>
      <c r="F90" s="340" t="s">
        <v>2380</v>
      </c>
      <c r="G90" s="341"/>
      <c r="H90" s="317" t="s">
        <v>2400</v>
      </c>
      <c r="I90" s="317" t="s">
        <v>2376</v>
      </c>
      <c r="J90" s="317">
        <v>50</v>
      </c>
      <c r="K90" s="331"/>
    </row>
    <row r="91" s="1" customFormat="1" ht="15" customHeight="1">
      <c r="B91" s="342"/>
      <c r="C91" s="317" t="s">
        <v>2401</v>
      </c>
      <c r="D91" s="317"/>
      <c r="E91" s="317"/>
      <c r="F91" s="340" t="s">
        <v>2380</v>
      </c>
      <c r="G91" s="341"/>
      <c r="H91" s="317" t="s">
        <v>2401</v>
      </c>
      <c r="I91" s="317" t="s">
        <v>2376</v>
      </c>
      <c r="J91" s="317">
        <v>50</v>
      </c>
      <c r="K91" s="331"/>
    </row>
    <row r="92" s="1" customFormat="1" ht="15" customHeight="1">
      <c r="B92" s="342"/>
      <c r="C92" s="317" t="s">
        <v>2402</v>
      </c>
      <c r="D92" s="317"/>
      <c r="E92" s="317"/>
      <c r="F92" s="340" t="s">
        <v>2380</v>
      </c>
      <c r="G92" s="341"/>
      <c r="H92" s="317" t="s">
        <v>2403</v>
      </c>
      <c r="I92" s="317" t="s">
        <v>2376</v>
      </c>
      <c r="J92" s="317">
        <v>255</v>
      </c>
      <c r="K92" s="331"/>
    </row>
    <row r="93" s="1" customFormat="1" ht="15" customHeight="1">
      <c r="B93" s="342"/>
      <c r="C93" s="317" t="s">
        <v>2404</v>
      </c>
      <c r="D93" s="317"/>
      <c r="E93" s="317"/>
      <c r="F93" s="340" t="s">
        <v>2374</v>
      </c>
      <c r="G93" s="341"/>
      <c r="H93" s="317" t="s">
        <v>2405</v>
      </c>
      <c r="I93" s="317" t="s">
        <v>2406</v>
      </c>
      <c r="J93" s="317"/>
      <c r="K93" s="331"/>
    </row>
    <row r="94" s="1" customFormat="1" ht="15" customHeight="1">
      <c r="B94" s="342"/>
      <c r="C94" s="317" t="s">
        <v>2407</v>
      </c>
      <c r="D94" s="317"/>
      <c r="E94" s="317"/>
      <c r="F94" s="340" t="s">
        <v>2374</v>
      </c>
      <c r="G94" s="341"/>
      <c r="H94" s="317" t="s">
        <v>2408</v>
      </c>
      <c r="I94" s="317" t="s">
        <v>2409</v>
      </c>
      <c r="J94" s="317"/>
      <c r="K94" s="331"/>
    </row>
    <row r="95" s="1" customFormat="1" ht="15" customHeight="1">
      <c r="B95" s="342"/>
      <c r="C95" s="317" t="s">
        <v>2410</v>
      </c>
      <c r="D95" s="317"/>
      <c r="E95" s="317"/>
      <c r="F95" s="340" t="s">
        <v>2374</v>
      </c>
      <c r="G95" s="341"/>
      <c r="H95" s="317" t="s">
        <v>2410</v>
      </c>
      <c r="I95" s="317" t="s">
        <v>2409</v>
      </c>
      <c r="J95" s="317"/>
      <c r="K95" s="331"/>
    </row>
    <row r="96" s="1" customFormat="1" ht="15" customHeight="1">
      <c r="B96" s="342"/>
      <c r="C96" s="317" t="s">
        <v>38</v>
      </c>
      <c r="D96" s="317"/>
      <c r="E96" s="317"/>
      <c r="F96" s="340" t="s">
        <v>2374</v>
      </c>
      <c r="G96" s="341"/>
      <c r="H96" s="317" t="s">
        <v>2411</v>
      </c>
      <c r="I96" s="317" t="s">
        <v>2409</v>
      </c>
      <c r="J96" s="317"/>
      <c r="K96" s="331"/>
    </row>
    <row r="97" s="1" customFormat="1" ht="15" customHeight="1">
      <c r="B97" s="342"/>
      <c r="C97" s="317" t="s">
        <v>48</v>
      </c>
      <c r="D97" s="317"/>
      <c r="E97" s="317"/>
      <c r="F97" s="340" t="s">
        <v>2374</v>
      </c>
      <c r="G97" s="341"/>
      <c r="H97" s="317" t="s">
        <v>2412</v>
      </c>
      <c r="I97" s="317" t="s">
        <v>2409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2413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2368</v>
      </c>
      <c r="D103" s="332"/>
      <c r="E103" s="332"/>
      <c r="F103" s="332" t="s">
        <v>2369</v>
      </c>
      <c r="G103" s="333"/>
      <c r="H103" s="332" t="s">
        <v>54</v>
      </c>
      <c r="I103" s="332" t="s">
        <v>57</v>
      </c>
      <c r="J103" s="332" t="s">
        <v>2370</v>
      </c>
      <c r="K103" s="331"/>
    </row>
    <row r="104" s="1" customFormat="1" ht="17.25" customHeight="1">
      <c r="B104" s="329"/>
      <c r="C104" s="334" t="s">
        <v>2371</v>
      </c>
      <c r="D104" s="334"/>
      <c r="E104" s="334"/>
      <c r="F104" s="335" t="s">
        <v>2372</v>
      </c>
      <c r="G104" s="336"/>
      <c r="H104" s="334"/>
      <c r="I104" s="334"/>
      <c r="J104" s="334" t="s">
        <v>2373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53</v>
      </c>
      <c r="D106" s="339"/>
      <c r="E106" s="339"/>
      <c r="F106" s="340" t="s">
        <v>2374</v>
      </c>
      <c r="G106" s="317"/>
      <c r="H106" s="317" t="s">
        <v>2414</v>
      </c>
      <c r="I106" s="317" t="s">
        <v>2376</v>
      </c>
      <c r="J106" s="317">
        <v>20</v>
      </c>
      <c r="K106" s="331"/>
    </row>
    <row r="107" s="1" customFormat="1" ht="15" customHeight="1">
      <c r="B107" s="329"/>
      <c r="C107" s="317" t="s">
        <v>2377</v>
      </c>
      <c r="D107" s="317"/>
      <c r="E107" s="317"/>
      <c r="F107" s="340" t="s">
        <v>2374</v>
      </c>
      <c r="G107" s="317"/>
      <c r="H107" s="317" t="s">
        <v>2414</v>
      </c>
      <c r="I107" s="317" t="s">
        <v>2376</v>
      </c>
      <c r="J107" s="317">
        <v>120</v>
      </c>
      <c r="K107" s="331"/>
    </row>
    <row r="108" s="1" customFormat="1" ht="15" customHeight="1">
      <c r="B108" s="342"/>
      <c r="C108" s="317" t="s">
        <v>2379</v>
      </c>
      <c r="D108" s="317"/>
      <c r="E108" s="317"/>
      <c r="F108" s="340" t="s">
        <v>2380</v>
      </c>
      <c r="G108" s="317"/>
      <c r="H108" s="317" t="s">
        <v>2414</v>
      </c>
      <c r="I108" s="317" t="s">
        <v>2376</v>
      </c>
      <c r="J108" s="317">
        <v>50</v>
      </c>
      <c r="K108" s="331"/>
    </row>
    <row r="109" s="1" customFormat="1" ht="15" customHeight="1">
      <c r="B109" s="342"/>
      <c r="C109" s="317" t="s">
        <v>2382</v>
      </c>
      <c r="D109" s="317"/>
      <c r="E109" s="317"/>
      <c r="F109" s="340" t="s">
        <v>2374</v>
      </c>
      <c r="G109" s="317"/>
      <c r="H109" s="317" t="s">
        <v>2414</v>
      </c>
      <c r="I109" s="317" t="s">
        <v>2384</v>
      </c>
      <c r="J109" s="317"/>
      <c r="K109" s="331"/>
    </row>
    <row r="110" s="1" customFormat="1" ht="15" customHeight="1">
      <c r="B110" s="342"/>
      <c r="C110" s="317" t="s">
        <v>2393</v>
      </c>
      <c r="D110" s="317"/>
      <c r="E110" s="317"/>
      <c r="F110" s="340" t="s">
        <v>2380</v>
      </c>
      <c r="G110" s="317"/>
      <c r="H110" s="317" t="s">
        <v>2414</v>
      </c>
      <c r="I110" s="317" t="s">
        <v>2376</v>
      </c>
      <c r="J110" s="317">
        <v>50</v>
      </c>
      <c r="K110" s="331"/>
    </row>
    <row r="111" s="1" customFormat="1" ht="15" customHeight="1">
      <c r="B111" s="342"/>
      <c r="C111" s="317" t="s">
        <v>2401</v>
      </c>
      <c r="D111" s="317"/>
      <c r="E111" s="317"/>
      <c r="F111" s="340" t="s">
        <v>2380</v>
      </c>
      <c r="G111" s="317"/>
      <c r="H111" s="317" t="s">
        <v>2414</v>
      </c>
      <c r="I111" s="317" t="s">
        <v>2376</v>
      </c>
      <c r="J111" s="317">
        <v>50</v>
      </c>
      <c r="K111" s="331"/>
    </row>
    <row r="112" s="1" customFormat="1" ht="15" customHeight="1">
      <c r="B112" s="342"/>
      <c r="C112" s="317" t="s">
        <v>2399</v>
      </c>
      <c r="D112" s="317"/>
      <c r="E112" s="317"/>
      <c r="F112" s="340" t="s">
        <v>2380</v>
      </c>
      <c r="G112" s="317"/>
      <c r="H112" s="317" t="s">
        <v>2414</v>
      </c>
      <c r="I112" s="317" t="s">
        <v>2376</v>
      </c>
      <c r="J112" s="317">
        <v>50</v>
      </c>
      <c r="K112" s="331"/>
    </row>
    <row r="113" s="1" customFormat="1" ht="15" customHeight="1">
      <c r="B113" s="342"/>
      <c r="C113" s="317" t="s">
        <v>53</v>
      </c>
      <c r="D113" s="317"/>
      <c r="E113" s="317"/>
      <c r="F113" s="340" t="s">
        <v>2374</v>
      </c>
      <c r="G113" s="317"/>
      <c r="H113" s="317" t="s">
        <v>2415</v>
      </c>
      <c r="I113" s="317" t="s">
        <v>2376</v>
      </c>
      <c r="J113" s="317">
        <v>20</v>
      </c>
      <c r="K113" s="331"/>
    </row>
    <row r="114" s="1" customFormat="1" ht="15" customHeight="1">
      <c r="B114" s="342"/>
      <c r="C114" s="317" t="s">
        <v>2416</v>
      </c>
      <c r="D114" s="317"/>
      <c r="E114" s="317"/>
      <c r="F114" s="340" t="s">
        <v>2374</v>
      </c>
      <c r="G114" s="317"/>
      <c r="H114" s="317" t="s">
        <v>2417</v>
      </c>
      <c r="I114" s="317" t="s">
        <v>2376</v>
      </c>
      <c r="J114" s="317">
        <v>120</v>
      </c>
      <c r="K114" s="331"/>
    </row>
    <row r="115" s="1" customFormat="1" ht="15" customHeight="1">
      <c r="B115" s="342"/>
      <c r="C115" s="317" t="s">
        <v>38</v>
      </c>
      <c r="D115" s="317"/>
      <c r="E115" s="317"/>
      <c r="F115" s="340" t="s">
        <v>2374</v>
      </c>
      <c r="G115" s="317"/>
      <c r="H115" s="317" t="s">
        <v>2418</v>
      </c>
      <c r="I115" s="317" t="s">
        <v>2409</v>
      </c>
      <c r="J115" s="317"/>
      <c r="K115" s="331"/>
    </row>
    <row r="116" s="1" customFormat="1" ht="15" customHeight="1">
      <c r="B116" s="342"/>
      <c r="C116" s="317" t="s">
        <v>48</v>
      </c>
      <c r="D116" s="317"/>
      <c r="E116" s="317"/>
      <c r="F116" s="340" t="s">
        <v>2374</v>
      </c>
      <c r="G116" s="317"/>
      <c r="H116" s="317" t="s">
        <v>2419</v>
      </c>
      <c r="I116" s="317" t="s">
        <v>2409</v>
      </c>
      <c r="J116" s="317"/>
      <c r="K116" s="331"/>
    </row>
    <row r="117" s="1" customFormat="1" ht="15" customHeight="1">
      <c r="B117" s="342"/>
      <c r="C117" s="317" t="s">
        <v>57</v>
      </c>
      <c r="D117" s="317"/>
      <c r="E117" s="317"/>
      <c r="F117" s="340" t="s">
        <v>2374</v>
      </c>
      <c r="G117" s="317"/>
      <c r="H117" s="317" t="s">
        <v>2420</v>
      </c>
      <c r="I117" s="317" t="s">
        <v>2421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2422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2368</v>
      </c>
      <c r="D123" s="332"/>
      <c r="E123" s="332"/>
      <c r="F123" s="332" t="s">
        <v>2369</v>
      </c>
      <c r="G123" s="333"/>
      <c r="H123" s="332" t="s">
        <v>54</v>
      </c>
      <c r="I123" s="332" t="s">
        <v>57</v>
      </c>
      <c r="J123" s="332" t="s">
        <v>2370</v>
      </c>
      <c r="K123" s="361"/>
    </row>
    <row r="124" s="1" customFormat="1" ht="17.25" customHeight="1">
      <c r="B124" s="360"/>
      <c r="C124" s="334" t="s">
        <v>2371</v>
      </c>
      <c r="D124" s="334"/>
      <c r="E124" s="334"/>
      <c r="F124" s="335" t="s">
        <v>2372</v>
      </c>
      <c r="G124" s="336"/>
      <c r="H124" s="334"/>
      <c r="I124" s="334"/>
      <c r="J124" s="334" t="s">
        <v>2373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2377</v>
      </c>
      <c r="D126" s="339"/>
      <c r="E126" s="339"/>
      <c r="F126" s="340" t="s">
        <v>2374</v>
      </c>
      <c r="G126" s="317"/>
      <c r="H126" s="317" t="s">
        <v>2414</v>
      </c>
      <c r="I126" s="317" t="s">
        <v>2376</v>
      </c>
      <c r="J126" s="317">
        <v>120</v>
      </c>
      <c r="K126" s="365"/>
    </row>
    <row r="127" s="1" customFormat="1" ht="15" customHeight="1">
      <c r="B127" s="362"/>
      <c r="C127" s="317" t="s">
        <v>2423</v>
      </c>
      <c r="D127" s="317"/>
      <c r="E127" s="317"/>
      <c r="F127" s="340" t="s">
        <v>2374</v>
      </c>
      <c r="G127" s="317"/>
      <c r="H127" s="317" t="s">
        <v>2424</v>
      </c>
      <c r="I127" s="317" t="s">
        <v>2376</v>
      </c>
      <c r="J127" s="317" t="s">
        <v>2425</v>
      </c>
      <c r="K127" s="365"/>
    </row>
    <row r="128" s="1" customFormat="1" ht="15" customHeight="1">
      <c r="B128" s="362"/>
      <c r="C128" s="317" t="s">
        <v>85</v>
      </c>
      <c r="D128" s="317"/>
      <c r="E128" s="317"/>
      <c r="F128" s="340" t="s">
        <v>2374</v>
      </c>
      <c r="G128" s="317"/>
      <c r="H128" s="317" t="s">
        <v>2426</v>
      </c>
      <c r="I128" s="317" t="s">
        <v>2376</v>
      </c>
      <c r="J128" s="317" t="s">
        <v>2425</v>
      </c>
      <c r="K128" s="365"/>
    </row>
    <row r="129" s="1" customFormat="1" ht="15" customHeight="1">
      <c r="B129" s="362"/>
      <c r="C129" s="317" t="s">
        <v>2385</v>
      </c>
      <c r="D129" s="317"/>
      <c r="E129" s="317"/>
      <c r="F129" s="340" t="s">
        <v>2380</v>
      </c>
      <c r="G129" s="317"/>
      <c r="H129" s="317" t="s">
        <v>2386</v>
      </c>
      <c r="I129" s="317" t="s">
        <v>2376</v>
      </c>
      <c r="J129" s="317">
        <v>15</v>
      </c>
      <c r="K129" s="365"/>
    </row>
    <row r="130" s="1" customFormat="1" ht="15" customHeight="1">
      <c r="B130" s="362"/>
      <c r="C130" s="343" t="s">
        <v>2387</v>
      </c>
      <c r="D130" s="343"/>
      <c r="E130" s="343"/>
      <c r="F130" s="344" t="s">
        <v>2380</v>
      </c>
      <c r="G130" s="343"/>
      <c r="H130" s="343" t="s">
        <v>2388</v>
      </c>
      <c r="I130" s="343" t="s">
        <v>2376</v>
      </c>
      <c r="J130" s="343">
        <v>15</v>
      </c>
      <c r="K130" s="365"/>
    </row>
    <row r="131" s="1" customFormat="1" ht="15" customHeight="1">
      <c r="B131" s="362"/>
      <c r="C131" s="343" t="s">
        <v>2389</v>
      </c>
      <c r="D131" s="343"/>
      <c r="E131" s="343"/>
      <c r="F131" s="344" t="s">
        <v>2380</v>
      </c>
      <c r="G131" s="343"/>
      <c r="H131" s="343" t="s">
        <v>2390</v>
      </c>
      <c r="I131" s="343" t="s">
        <v>2376</v>
      </c>
      <c r="J131" s="343">
        <v>20</v>
      </c>
      <c r="K131" s="365"/>
    </row>
    <row r="132" s="1" customFormat="1" ht="15" customHeight="1">
      <c r="B132" s="362"/>
      <c r="C132" s="343" t="s">
        <v>2391</v>
      </c>
      <c r="D132" s="343"/>
      <c r="E132" s="343"/>
      <c r="F132" s="344" t="s">
        <v>2380</v>
      </c>
      <c r="G132" s="343"/>
      <c r="H132" s="343" t="s">
        <v>2392</v>
      </c>
      <c r="I132" s="343" t="s">
        <v>2376</v>
      </c>
      <c r="J132" s="343">
        <v>20</v>
      </c>
      <c r="K132" s="365"/>
    </row>
    <row r="133" s="1" customFormat="1" ht="15" customHeight="1">
      <c r="B133" s="362"/>
      <c r="C133" s="317" t="s">
        <v>2379</v>
      </c>
      <c r="D133" s="317"/>
      <c r="E133" s="317"/>
      <c r="F133" s="340" t="s">
        <v>2380</v>
      </c>
      <c r="G133" s="317"/>
      <c r="H133" s="317" t="s">
        <v>2414</v>
      </c>
      <c r="I133" s="317" t="s">
        <v>2376</v>
      </c>
      <c r="J133" s="317">
        <v>50</v>
      </c>
      <c r="K133" s="365"/>
    </row>
    <row r="134" s="1" customFormat="1" ht="15" customHeight="1">
      <c r="B134" s="362"/>
      <c r="C134" s="317" t="s">
        <v>2393</v>
      </c>
      <c r="D134" s="317"/>
      <c r="E134" s="317"/>
      <c r="F134" s="340" t="s">
        <v>2380</v>
      </c>
      <c r="G134" s="317"/>
      <c r="H134" s="317" t="s">
        <v>2414</v>
      </c>
      <c r="I134" s="317" t="s">
        <v>2376</v>
      </c>
      <c r="J134" s="317">
        <v>50</v>
      </c>
      <c r="K134" s="365"/>
    </row>
    <row r="135" s="1" customFormat="1" ht="15" customHeight="1">
      <c r="B135" s="362"/>
      <c r="C135" s="317" t="s">
        <v>2399</v>
      </c>
      <c r="D135" s="317"/>
      <c r="E135" s="317"/>
      <c r="F135" s="340" t="s">
        <v>2380</v>
      </c>
      <c r="G135" s="317"/>
      <c r="H135" s="317" t="s">
        <v>2414</v>
      </c>
      <c r="I135" s="317" t="s">
        <v>2376</v>
      </c>
      <c r="J135" s="317">
        <v>50</v>
      </c>
      <c r="K135" s="365"/>
    </row>
    <row r="136" s="1" customFormat="1" ht="15" customHeight="1">
      <c r="B136" s="362"/>
      <c r="C136" s="317" t="s">
        <v>2401</v>
      </c>
      <c r="D136" s="317"/>
      <c r="E136" s="317"/>
      <c r="F136" s="340" t="s">
        <v>2380</v>
      </c>
      <c r="G136" s="317"/>
      <c r="H136" s="317" t="s">
        <v>2414</v>
      </c>
      <c r="I136" s="317" t="s">
        <v>2376</v>
      </c>
      <c r="J136" s="317">
        <v>50</v>
      </c>
      <c r="K136" s="365"/>
    </row>
    <row r="137" s="1" customFormat="1" ht="15" customHeight="1">
      <c r="B137" s="362"/>
      <c r="C137" s="317" t="s">
        <v>2402</v>
      </c>
      <c r="D137" s="317"/>
      <c r="E137" s="317"/>
      <c r="F137" s="340" t="s">
        <v>2380</v>
      </c>
      <c r="G137" s="317"/>
      <c r="H137" s="317" t="s">
        <v>2427</v>
      </c>
      <c r="I137" s="317" t="s">
        <v>2376</v>
      </c>
      <c r="J137" s="317">
        <v>255</v>
      </c>
      <c r="K137" s="365"/>
    </row>
    <row r="138" s="1" customFormat="1" ht="15" customHeight="1">
      <c r="B138" s="362"/>
      <c r="C138" s="317" t="s">
        <v>2404</v>
      </c>
      <c r="D138" s="317"/>
      <c r="E138" s="317"/>
      <c r="F138" s="340" t="s">
        <v>2374</v>
      </c>
      <c r="G138" s="317"/>
      <c r="H138" s="317" t="s">
        <v>2428</v>
      </c>
      <c r="I138" s="317" t="s">
        <v>2406</v>
      </c>
      <c r="J138" s="317"/>
      <c r="K138" s="365"/>
    </row>
    <row r="139" s="1" customFormat="1" ht="15" customHeight="1">
      <c r="B139" s="362"/>
      <c r="C139" s="317" t="s">
        <v>2407</v>
      </c>
      <c r="D139" s="317"/>
      <c r="E139" s="317"/>
      <c r="F139" s="340" t="s">
        <v>2374</v>
      </c>
      <c r="G139" s="317"/>
      <c r="H139" s="317" t="s">
        <v>2429</v>
      </c>
      <c r="I139" s="317" t="s">
        <v>2409</v>
      </c>
      <c r="J139" s="317"/>
      <c r="K139" s="365"/>
    </row>
    <row r="140" s="1" customFormat="1" ht="15" customHeight="1">
      <c r="B140" s="362"/>
      <c r="C140" s="317" t="s">
        <v>2410</v>
      </c>
      <c r="D140" s="317"/>
      <c r="E140" s="317"/>
      <c r="F140" s="340" t="s">
        <v>2374</v>
      </c>
      <c r="G140" s="317"/>
      <c r="H140" s="317" t="s">
        <v>2410</v>
      </c>
      <c r="I140" s="317" t="s">
        <v>2409</v>
      </c>
      <c r="J140" s="317"/>
      <c r="K140" s="365"/>
    </row>
    <row r="141" s="1" customFormat="1" ht="15" customHeight="1">
      <c r="B141" s="362"/>
      <c r="C141" s="317" t="s">
        <v>38</v>
      </c>
      <c r="D141" s="317"/>
      <c r="E141" s="317"/>
      <c r="F141" s="340" t="s">
        <v>2374</v>
      </c>
      <c r="G141" s="317"/>
      <c r="H141" s="317" t="s">
        <v>2430</v>
      </c>
      <c r="I141" s="317" t="s">
        <v>2409</v>
      </c>
      <c r="J141" s="317"/>
      <c r="K141" s="365"/>
    </row>
    <row r="142" s="1" customFormat="1" ht="15" customHeight="1">
      <c r="B142" s="362"/>
      <c r="C142" s="317" t="s">
        <v>2431</v>
      </c>
      <c r="D142" s="317"/>
      <c r="E142" s="317"/>
      <c r="F142" s="340" t="s">
        <v>2374</v>
      </c>
      <c r="G142" s="317"/>
      <c r="H142" s="317" t="s">
        <v>2432</v>
      </c>
      <c r="I142" s="317" t="s">
        <v>2409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2433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2368</v>
      </c>
      <c r="D148" s="332"/>
      <c r="E148" s="332"/>
      <c r="F148" s="332" t="s">
        <v>2369</v>
      </c>
      <c r="G148" s="333"/>
      <c r="H148" s="332" t="s">
        <v>54</v>
      </c>
      <c r="I148" s="332" t="s">
        <v>57</v>
      </c>
      <c r="J148" s="332" t="s">
        <v>2370</v>
      </c>
      <c r="K148" s="331"/>
    </row>
    <row r="149" s="1" customFormat="1" ht="17.25" customHeight="1">
      <c r="B149" s="329"/>
      <c r="C149" s="334" t="s">
        <v>2371</v>
      </c>
      <c r="D149" s="334"/>
      <c r="E149" s="334"/>
      <c r="F149" s="335" t="s">
        <v>2372</v>
      </c>
      <c r="G149" s="336"/>
      <c r="H149" s="334"/>
      <c r="I149" s="334"/>
      <c r="J149" s="334" t="s">
        <v>2373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2377</v>
      </c>
      <c r="D151" s="317"/>
      <c r="E151" s="317"/>
      <c r="F151" s="370" t="s">
        <v>2374</v>
      </c>
      <c r="G151" s="317"/>
      <c r="H151" s="369" t="s">
        <v>2414</v>
      </c>
      <c r="I151" s="369" t="s">
        <v>2376</v>
      </c>
      <c r="J151" s="369">
        <v>120</v>
      </c>
      <c r="K151" s="365"/>
    </row>
    <row r="152" s="1" customFormat="1" ht="15" customHeight="1">
      <c r="B152" s="342"/>
      <c r="C152" s="369" t="s">
        <v>2423</v>
      </c>
      <c r="D152" s="317"/>
      <c r="E152" s="317"/>
      <c r="F152" s="370" t="s">
        <v>2374</v>
      </c>
      <c r="G152" s="317"/>
      <c r="H152" s="369" t="s">
        <v>2434</v>
      </c>
      <c r="I152" s="369" t="s">
        <v>2376</v>
      </c>
      <c r="J152" s="369" t="s">
        <v>2425</v>
      </c>
      <c r="K152" s="365"/>
    </row>
    <row r="153" s="1" customFormat="1" ht="15" customHeight="1">
      <c r="B153" s="342"/>
      <c r="C153" s="369" t="s">
        <v>85</v>
      </c>
      <c r="D153" s="317"/>
      <c r="E153" s="317"/>
      <c r="F153" s="370" t="s">
        <v>2374</v>
      </c>
      <c r="G153" s="317"/>
      <c r="H153" s="369" t="s">
        <v>2435</v>
      </c>
      <c r="I153" s="369" t="s">
        <v>2376</v>
      </c>
      <c r="J153" s="369" t="s">
        <v>2425</v>
      </c>
      <c r="K153" s="365"/>
    </row>
    <row r="154" s="1" customFormat="1" ht="15" customHeight="1">
      <c r="B154" s="342"/>
      <c r="C154" s="369" t="s">
        <v>2379</v>
      </c>
      <c r="D154" s="317"/>
      <c r="E154" s="317"/>
      <c r="F154" s="370" t="s">
        <v>2380</v>
      </c>
      <c r="G154" s="317"/>
      <c r="H154" s="369" t="s">
        <v>2414</v>
      </c>
      <c r="I154" s="369" t="s">
        <v>2376</v>
      </c>
      <c r="J154" s="369">
        <v>50</v>
      </c>
      <c r="K154" s="365"/>
    </row>
    <row r="155" s="1" customFormat="1" ht="15" customHeight="1">
      <c r="B155" s="342"/>
      <c r="C155" s="369" t="s">
        <v>2382</v>
      </c>
      <c r="D155" s="317"/>
      <c r="E155" s="317"/>
      <c r="F155" s="370" t="s">
        <v>2374</v>
      </c>
      <c r="G155" s="317"/>
      <c r="H155" s="369" t="s">
        <v>2414</v>
      </c>
      <c r="I155" s="369" t="s">
        <v>2384</v>
      </c>
      <c r="J155" s="369"/>
      <c r="K155" s="365"/>
    </row>
    <row r="156" s="1" customFormat="1" ht="15" customHeight="1">
      <c r="B156" s="342"/>
      <c r="C156" s="369" t="s">
        <v>2393</v>
      </c>
      <c r="D156" s="317"/>
      <c r="E156" s="317"/>
      <c r="F156" s="370" t="s">
        <v>2380</v>
      </c>
      <c r="G156" s="317"/>
      <c r="H156" s="369" t="s">
        <v>2414</v>
      </c>
      <c r="I156" s="369" t="s">
        <v>2376</v>
      </c>
      <c r="J156" s="369">
        <v>50</v>
      </c>
      <c r="K156" s="365"/>
    </row>
    <row r="157" s="1" customFormat="1" ht="15" customHeight="1">
      <c r="B157" s="342"/>
      <c r="C157" s="369" t="s">
        <v>2401</v>
      </c>
      <c r="D157" s="317"/>
      <c r="E157" s="317"/>
      <c r="F157" s="370" t="s">
        <v>2380</v>
      </c>
      <c r="G157" s="317"/>
      <c r="H157" s="369" t="s">
        <v>2414</v>
      </c>
      <c r="I157" s="369" t="s">
        <v>2376</v>
      </c>
      <c r="J157" s="369">
        <v>50</v>
      </c>
      <c r="K157" s="365"/>
    </row>
    <row r="158" s="1" customFormat="1" ht="15" customHeight="1">
      <c r="B158" s="342"/>
      <c r="C158" s="369" t="s">
        <v>2399</v>
      </c>
      <c r="D158" s="317"/>
      <c r="E158" s="317"/>
      <c r="F158" s="370" t="s">
        <v>2380</v>
      </c>
      <c r="G158" s="317"/>
      <c r="H158" s="369" t="s">
        <v>2414</v>
      </c>
      <c r="I158" s="369" t="s">
        <v>2376</v>
      </c>
      <c r="J158" s="369">
        <v>50</v>
      </c>
      <c r="K158" s="365"/>
    </row>
    <row r="159" s="1" customFormat="1" ht="15" customHeight="1">
      <c r="B159" s="342"/>
      <c r="C159" s="369" t="s">
        <v>137</v>
      </c>
      <c r="D159" s="317"/>
      <c r="E159" s="317"/>
      <c r="F159" s="370" t="s">
        <v>2374</v>
      </c>
      <c r="G159" s="317"/>
      <c r="H159" s="369" t="s">
        <v>2436</v>
      </c>
      <c r="I159" s="369" t="s">
        <v>2376</v>
      </c>
      <c r="J159" s="369" t="s">
        <v>2437</v>
      </c>
      <c r="K159" s="365"/>
    </row>
    <row r="160" s="1" customFormat="1" ht="15" customHeight="1">
      <c r="B160" s="342"/>
      <c r="C160" s="369" t="s">
        <v>2438</v>
      </c>
      <c r="D160" s="317"/>
      <c r="E160" s="317"/>
      <c r="F160" s="370" t="s">
        <v>2374</v>
      </c>
      <c r="G160" s="317"/>
      <c r="H160" s="369" t="s">
        <v>2439</v>
      </c>
      <c r="I160" s="369" t="s">
        <v>2409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2440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2368</v>
      </c>
      <c r="D166" s="332"/>
      <c r="E166" s="332"/>
      <c r="F166" s="332" t="s">
        <v>2369</v>
      </c>
      <c r="G166" s="374"/>
      <c r="H166" s="375" t="s">
        <v>54</v>
      </c>
      <c r="I166" s="375" t="s">
        <v>57</v>
      </c>
      <c r="J166" s="332" t="s">
        <v>2370</v>
      </c>
      <c r="K166" s="309"/>
    </row>
    <row r="167" s="1" customFormat="1" ht="17.25" customHeight="1">
      <c r="B167" s="310"/>
      <c r="C167" s="334" t="s">
        <v>2371</v>
      </c>
      <c r="D167" s="334"/>
      <c r="E167" s="334"/>
      <c r="F167" s="335" t="s">
        <v>2372</v>
      </c>
      <c r="G167" s="376"/>
      <c r="H167" s="377"/>
      <c r="I167" s="377"/>
      <c r="J167" s="334" t="s">
        <v>2373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2377</v>
      </c>
      <c r="D169" s="317"/>
      <c r="E169" s="317"/>
      <c r="F169" s="340" t="s">
        <v>2374</v>
      </c>
      <c r="G169" s="317"/>
      <c r="H169" s="317" t="s">
        <v>2414</v>
      </c>
      <c r="I169" s="317" t="s">
        <v>2376</v>
      </c>
      <c r="J169" s="317">
        <v>120</v>
      </c>
      <c r="K169" s="365"/>
    </row>
    <row r="170" s="1" customFormat="1" ht="15" customHeight="1">
      <c r="B170" s="342"/>
      <c r="C170" s="317" t="s">
        <v>2423</v>
      </c>
      <c r="D170" s="317"/>
      <c r="E170" s="317"/>
      <c r="F170" s="340" t="s">
        <v>2374</v>
      </c>
      <c r="G170" s="317"/>
      <c r="H170" s="317" t="s">
        <v>2424</v>
      </c>
      <c r="I170" s="317" t="s">
        <v>2376</v>
      </c>
      <c r="J170" s="317" t="s">
        <v>2425</v>
      </c>
      <c r="K170" s="365"/>
    </row>
    <row r="171" s="1" customFormat="1" ht="15" customHeight="1">
      <c r="B171" s="342"/>
      <c r="C171" s="317" t="s">
        <v>85</v>
      </c>
      <c r="D171" s="317"/>
      <c r="E171" s="317"/>
      <c r="F171" s="340" t="s">
        <v>2374</v>
      </c>
      <c r="G171" s="317"/>
      <c r="H171" s="317" t="s">
        <v>2441</v>
      </c>
      <c r="I171" s="317" t="s">
        <v>2376</v>
      </c>
      <c r="J171" s="317" t="s">
        <v>2425</v>
      </c>
      <c r="K171" s="365"/>
    </row>
    <row r="172" s="1" customFormat="1" ht="15" customHeight="1">
      <c r="B172" s="342"/>
      <c r="C172" s="317" t="s">
        <v>2379</v>
      </c>
      <c r="D172" s="317"/>
      <c r="E172" s="317"/>
      <c r="F172" s="340" t="s">
        <v>2380</v>
      </c>
      <c r="G172" s="317"/>
      <c r="H172" s="317" t="s">
        <v>2441</v>
      </c>
      <c r="I172" s="317" t="s">
        <v>2376</v>
      </c>
      <c r="J172" s="317">
        <v>50</v>
      </c>
      <c r="K172" s="365"/>
    </row>
    <row r="173" s="1" customFormat="1" ht="15" customHeight="1">
      <c r="B173" s="342"/>
      <c r="C173" s="317" t="s">
        <v>2382</v>
      </c>
      <c r="D173" s="317"/>
      <c r="E173" s="317"/>
      <c r="F173" s="340" t="s">
        <v>2374</v>
      </c>
      <c r="G173" s="317"/>
      <c r="H173" s="317" t="s">
        <v>2441</v>
      </c>
      <c r="I173" s="317" t="s">
        <v>2384</v>
      </c>
      <c r="J173" s="317"/>
      <c r="K173" s="365"/>
    </row>
    <row r="174" s="1" customFormat="1" ht="15" customHeight="1">
      <c r="B174" s="342"/>
      <c r="C174" s="317" t="s">
        <v>2393</v>
      </c>
      <c r="D174" s="317"/>
      <c r="E174" s="317"/>
      <c r="F174" s="340" t="s">
        <v>2380</v>
      </c>
      <c r="G174" s="317"/>
      <c r="H174" s="317" t="s">
        <v>2441</v>
      </c>
      <c r="I174" s="317" t="s">
        <v>2376</v>
      </c>
      <c r="J174" s="317">
        <v>50</v>
      </c>
      <c r="K174" s="365"/>
    </row>
    <row r="175" s="1" customFormat="1" ht="15" customHeight="1">
      <c r="B175" s="342"/>
      <c r="C175" s="317" t="s">
        <v>2401</v>
      </c>
      <c r="D175" s="317"/>
      <c r="E175" s="317"/>
      <c r="F175" s="340" t="s">
        <v>2380</v>
      </c>
      <c r="G175" s="317"/>
      <c r="H175" s="317" t="s">
        <v>2441</v>
      </c>
      <c r="I175" s="317" t="s">
        <v>2376</v>
      </c>
      <c r="J175" s="317">
        <v>50</v>
      </c>
      <c r="K175" s="365"/>
    </row>
    <row r="176" s="1" customFormat="1" ht="15" customHeight="1">
      <c r="B176" s="342"/>
      <c r="C176" s="317" t="s">
        <v>2399</v>
      </c>
      <c r="D176" s="317"/>
      <c r="E176" s="317"/>
      <c r="F176" s="340" t="s">
        <v>2380</v>
      </c>
      <c r="G176" s="317"/>
      <c r="H176" s="317" t="s">
        <v>2441</v>
      </c>
      <c r="I176" s="317" t="s">
        <v>2376</v>
      </c>
      <c r="J176" s="317">
        <v>50</v>
      </c>
      <c r="K176" s="365"/>
    </row>
    <row r="177" s="1" customFormat="1" ht="15" customHeight="1">
      <c r="B177" s="342"/>
      <c r="C177" s="317" t="s">
        <v>155</v>
      </c>
      <c r="D177" s="317"/>
      <c r="E177" s="317"/>
      <c r="F177" s="340" t="s">
        <v>2374</v>
      </c>
      <c r="G177" s="317"/>
      <c r="H177" s="317" t="s">
        <v>2442</v>
      </c>
      <c r="I177" s="317" t="s">
        <v>2443</v>
      </c>
      <c r="J177" s="317"/>
      <c r="K177" s="365"/>
    </row>
    <row r="178" s="1" customFormat="1" ht="15" customHeight="1">
      <c r="B178" s="342"/>
      <c r="C178" s="317" t="s">
        <v>57</v>
      </c>
      <c r="D178" s="317"/>
      <c r="E178" s="317"/>
      <c r="F178" s="340" t="s">
        <v>2374</v>
      </c>
      <c r="G178" s="317"/>
      <c r="H178" s="317" t="s">
        <v>2444</v>
      </c>
      <c r="I178" s="317" t="s">
        <v>2445</v>
      </c>
      <c r="J178" s="317">
        <v>1</v>
      </c>
      <c r="K178" s="365"/>
    </row>
    <row r="179" s="1" customFormat="1" ht="15" customHeight="1">
      <c r="B179" s="342"/>
      <c r="C179" s="317" t="s">
        <v>53</v>
      </c>
      <c r="D179" s="317"/>
      <c r="E179" s="317"/>
      <c r="F179" s="340" t="s">
        <v>2374</v>
      </c>
      <c r="G179" s="317"/>
      <c r="H179" s="317" t="s">
        <v>2446</v>
      </c>
      <c r="I179" s="317" t="s">
        <v>2376</v>
      </c>
      <c r="J179" s="317">
        <v>20</v>
      </c>
      <c r="K179" s="365"/>
    </row>
    <row r="180" s="1" customFormat="1" ht="15" customHeight="1">
      <c r="B180" s="342"/>
      <c r="C180" s="317" t="s">
        <v>54</v>
      </c>
      <c r="D180" s="317"/>
      <c r="E180" s="317"/>
      <c r="F180" s="340" t="s">
        <v>2374</v>
      </c>
      <c r="G180" s="317"/>
      <c r="H180" s="317" t="s">
        <v>2447</v>
      </c>
      <c r="I180" s="317" t="s">
        <v>2376</v>
      </c>
      <c r="J180" s="317">
        <v>255</v>
      </c>
      <c r="K180" s="365"/>
    </row>
    <row r="181" s="1" customFormat="1" ht="15" customHeight="1">
      <c r="B181" s="342"/>
      <c r="C181" s="317" t="s">
        <v>156</v>
      </c>
      <c r="D181" s="317"/>
      <c r="E181" s="317"/>
      <c r="F181" s="340" t="s">
        <v>2374</v>
      </c>
      <c r="G181" s="317"/>
      <c r="H181" s="317" t="s">
        <v>2338</v>
      </c>
      <c r="I181" s="317" t="s">
        <v>2376</v>
      </c>
      <c r="J181" s="317">
        <v>10</v>
      </c>
      <c r="K181" s="365"/>
    </row>
    <row r="182" s="1" customFormat="1" ht="15" customHeight="1">
      <c r="B182" s="342"/>
      <c r="C182" s="317" t="s">
        <v>157</v>
      </c>
      <c r="D182" s="317"/>
      <c r="E182" s="317"/>
      <c r="F182" s="340" t="s">
        <v>2374</v>
      </c>
      <c r="G182" s="317"/>
      <c r="H182" s="317" t="s">
        <v>2448</v>
      </c>
      <c r="I182" s="317" t="s">
        <v>2409</v>
      </c>
      <c r="J182" s="317"/>
      <c r="K182" s="365"/>
    </row>
    <row r="183" s="1" customFormat="1" ht="15" customHeight="1">
      <c r="B183" s="342"/>
      <c r="C183" s="317" t="s">
        <v>2449</v>
      </c>
      <c r="D183" s="317"/>
      <c r="E183" s="317"/>
      <c r="F183" s="340" t="s">
        <v>2374</v>
      </c>
      <c r="G183" s="317"/>
      <c r="H183" s="317" t="s">
        <v>2450</v>
      </c>
      <c r="I183" s="317" t="s">
        <v>2409</v>
      </c>
      <c r="J183" s="317"/>
      <c r="K183" s="365"/>
    </row>
    <row r="184" s="1" customFormat="1" ht="15" customHeight="1">
      <c r="B184" s="342"/>
      <c r="C184" s="317" t="s">
        <v>2438</v>
      </c>
      <c r="D184" s="317"/>
      <c r="E184" s="317"/>
      <c r="F184" s="340" t="s">
        <v>2374</v>
      </c>
      <c r="G184" s="317"/>
      <c r="H184" s="317" t="s">
        <v>2451</v>
      </c>
      <c r="I184" s="317" t="s">
        <v>2409</v>
      </c>
      <c r="J184" s="317"/>
      <c r="K184" s="365"/>
    </row>
    <row r="185" s="1" customFormat="1" ht="15" customHeight="1">
      <c r="B185" s="342"/>
      <c r="C185" s="317" t="s">
        <v>159</v>
      </c>
      <c r="D185" s="317"/>
      <c r="E185" s="317"/>
      <c r="F185" s="340" t="s">
        <v>2380</v>
      </c>
      <c r="G185" s="317"/>
      <c r="H185" s="317" t="s">
        <v>2452</v>
      </c>
      <c r="I185" s="317" t="s">
        <v>2376</v>
      </c>
      <c r="J185" s="317">
        <v>50</v>
      </c>
      <c r="K185" s="365"/>
    </row>
    <row r="186" s="1" customFormat="1" ht="15" customHeight="1">
      <c r="B186" s="342"/>
      <c r="C186" s="317" t="s">
        <v>2453</v>
      </c>
      <c r="D186" s="317"/>
      <c r="E186" s="317"/>
      <c r="F186" s="340" t="s">
        <v>2380</v>
      </c>
      <c r="G186" s="317"/>
      <c r="H186" s="317" t="s">
        <v>2454</v>
      </c>
      <c r="I186" s="317" t="s">
        <v>2455</v>
      </c>
      <c r="J186" s="317"/>
      <c r="K186" s="365"/>
    </row>
    <row r="187" s="1" customFormat="1" ht="15" customHeight="1">
      <c r="B187" s="342"/>
      <c r="C187" s="317" t="s">
        <v>2456</v>
      </c>
      <c r="D187" s="317"/>
      <c r="E187" s="317"/>
      <c r="F187" s="340" t="s">
        <v>2380</v>
      </c>
      <c r="G187" s="317"/>
      <c r="H187" s="317" t="s">
        <v>2457</v>
      </c>
      <c r="I187" s="317" t="s">
        <v>2455</v>
      </c>
      <c r="J187" s="317"/>
      <c r="K187" s="365"/>
    </row>
    <row r="188" s="1" customFormat="1" ht="15" customHeight="1">
      <c r="B188" s="342"/>
      <c r="C188" s="317" t="s">
        <v>2458</v>
      </c>
      <c r="D188" s="317"/>
      <c r="E188" s="317"/>
      <c r="F188" s="340" t="s">
        <v>2380</v>
      </c>
      <c r="G188" s="317"/>
      <c r="H188" s="317" t="s">
        <v>2459</v>
      </c>
      <c r="I188" s="317" t="s">
        <v>2455</v>
      </c>
      <c r="J188" s="317"/>
      <c r="K188" s="365"/>
    </row>
    <row r="189" s="1" customFormat="1" ht="15" customHeight="1">
      <c r="B189" s="342"/>
      <c r="C189" s="378" t="s">
        <v>2460</v>
      </c>
      <c r="D189" s="317"/>
      <c r="E189" s="317"/>
      <c r="F189" s="340" t="s">
        <v>2380</v>
      </c>
      <c r="G189" s="317"/>
      <c r="H189" s="317" t="s">
        <v>2461</v>
      </c>
      <c r="I189" s="317" t="s">
        <v>2462</v>
      </c>
      <c r="J189" s="379" t="s">
        <v>2463</v>
      </c>
      <c r="K189" s="365"/>
    </row>
    <row r="190" s="1" customFormat="1" ht="15" customHeight="1">
      <c r="B190" s="342"/>
      <c r="C190" s="378" t="s">
        <v>42</v>
      </c>
      <c r="D190" s="317"/>
      <c r="E190" s="317"/>
      <c r="F190" s="340" t="s">
        <v>2374</v>
      </c>
      <c r="G190" s="317"/>
      <c r="H190" s="314" t="s">
        <v>2464</v>
      </c>
      <c r="I190" s="317" t="s">
        <v>2465</v>
      </c>
      <c r="J190" s="317"/>
      <c r="K190" s="365"/>
    </row>
    <row r="191" s="1" customFormat="1" ht="15" customHeight="1">
      <c r="B191" s="342"/>
      <c r="C191" s="378" t="s">
        <v>2466</v>
      </c>
      <c r="D191" s="317"/>
      <c r="E191" s="317"/>
      <c r="F191" s="340" t="s">
        <v>2374</v>
      </c>
      <c r="G191" s="317"/>
      <c r="H191" s="317" t="s">
        <v>2467</v>
      </c>
      <c r="I191" s="317" t="s">
        <v>2409</v>
      </c>
      <c r="J191" s="317"/>
      <c r="K191" s="365"/>
    </row>
    <row r="192" s="1" customFormat="1" ht="15" customHeight="1">
      <c r="B192" s="342"/>
      <c r="C192" s="378" t="s">
        <v>2468</v>
      </c>
      <c r="D192" s="317"/>
      <c r="E192" s="317"/>
      <c r="F192" s="340" t="s">
        <v>2374</v>
      </c>
      <c r="G192" s="317"/>
      <c r="H192" s="317" t="s">
        <v>2469</v>
      </c>
      <c r="I192" s="317" t="s">
        <v>2409</v>
      </c>
      <c r="J192" s="317"/>
      <c r="K192" s="365"/>
    </row>
    <row r="193" s="1" customFormat="1" ht="15" customHeight="1">
      <c r="B193" s="342"/>
      <c r="C193" s="378" t="s">
        <v>2470</v>
      </c>
      <c r="D193" s="317"/>
      <c r="E193" s="317"/>
      <c r="F193" s="340" t="s">
        <v>2380</v>
      </c>
      <c r="G193" s="317"/>
      <c r="H193" s="317" t="s">
        <v>2471</v>
      </c>
      <c r="I193" s="317" t="s">
        <v>2409</v>
      </c>
      <c r="J193" s="317"/>
      <c r="K193" s="365"/>
    </row>
    <row r="194" s="1" customFormat="1" ht="15" customHeight="1">
      <c r="B194" s="371"/>
      <c r="C194" s="380"/>
      <c r="D194" s="351"/>
      <c r="E194" s="351"/>
      <c r="F194" s="351"/>
      <c r="G194" s="351"/>
      <c r="H194" s="351"/>
      <c r="I194" s="351"/>
      <c r="J194" s="351"/>
      <c r="K194" s="372"/>
    </row>
    <row r="195" s="1" customFormat="1" ht="18.75" customHeight="1">
      <c r="B195" s="353"/>
      <c r="C195" s="363"/>
      <c r="D195" s="363"/>
      <c r="E195" s="363"/>
      <c r="F195" s="373"/>
      <c r="G195" s="363"/>
      <c r="H195" s="363"/>
      <c r="I195" s="363"/>
      <c r="J195" s="363"/>
      <c r="K195" s="353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25"/>
      <c r="C197" s="325"/>
      <c r="D197" s="325"/>
      <c r="E197" s="325"/>
      <c r="F197" s="325"/>
      <c r="G197" s="325"/>
      <c r="H197" s="325"/>
      <c r="I197" s="325"/>
      <c r="J197" s="325"/>
      <c r="K197" s="325"/>
    </row>
    <row r="198" s="1" customFormat="1" ht="13.5">
      <c r="B198" s="304"/>
      <c r="C198" s="305"/>
      <c r="D198" s="305"/>
      <c r="E198" s="305"/>
      <c r="F198" s="305"/>
      <c r="G198" s="305"/>
      <c r="H198" s="305"/>
      <c r="I198" s="305"/>
      <c r="J198" s="305"/>
      <c r="K198" s="306"/>
    </row>
    <row r="199" s="1" customFormat="1" ht="21">
      <c r="B199" s="307"/>
      <c r="C199" s="308" t="s">
        <v>2472</v>
      </c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5.5" customHeight="1">
      <c r="B200" s="307"/>
      <c r="C200" s="381" t="s">
        <v>2473</v>
      </c>
      <c r="D200" s="381"/>
      <c r="E200" s="381"/>
      <c r="F200" s="381" t="s">
        <v>2474</v>
      </c>
      <c r="G200" s="382"/>
      <c r="H200" s="381" t="s">
        <v>2475</v>
      </c>
      <c r="I200" s="381"/>
      <c r="J200" s="381"/>
      <c r="K200" s="309"/>
    </row>
    <row r="201" s="1" customFormat="1" ht="5.25" customHeight="1">
      <c r="B201" s="342"/>
      <c r="C201" s="337"/>
      <c r="D201" s="337"/>
      <c r="E201" s="337"/>
      <c r="F201" s="337"/>
      <c r="G201" s="363"/>
      <c r="H201" s="337"/>
      <c r="I201" s="337"/>
      <c r="J201" s="337"/>
      <c r="K201" s="365"/>
    </row>
    <row r="202" s="1" customFormat="1" ht="15" customHeight="1">
      <c r="B202" s="342"/>
      <c r="C202" s="317" t="s">
        <v>2465</v>
      </c>
      <c r="D202" s="317"/>
      <c r="E202" s="317"/>
      <c r="F202" s="340" t="s">
        <v>43</v>
      </c>
      <c r="G202" s="317"/>
      <c r="H202" s="317" t="s">
        <v>2476</v>
      </c>
      <c r="I202" s="317"/>
      <c r="J202" s="317"/>
      <c r="K202" s="365"/>
    </row>
    <row r="203" s="1" customFormat="1" ht="15" customHeight="1">
      <c r="B203" s="342"/>
      <c r="C203" s="317"/>
      <c r="D203" s="317"/>
      <c r="E203" s="317"/>
      <c r="F203" s="340" t="s">
        <v>44</v>
      </c>
      <c r="G203" s="317"/>
      <c r="H203" s="317" t="s">
        <v>2477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47</v>
      </c>
      <c r="G204" s="317"/>
      <c r="H204" s="317" t="s">
        <v>2478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45</v>
      </c>
      <c r="G205" s="317"/>
      <c r="H205" s="317" t="s">
        <v>2479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46</v>
      </c>
      <c r="G206" s="317"/>
      <c r="H206" s="317" t="s">
        <v>2480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/>
      <c r="G207" s="317"/>
      <c r="H207" s="317"/>
      <c r="I207" s="317"/>
      <c r="J207" s="317"/>
      <c r="K207" s="365"/>
    </row>
    <row r="208" s="1" customFormat="1" ht="15" customHeight="1">
      <c r="B208" s="342"/>
      <c r="C208" s="317" t="s">
        <v>2421</v>
      </c>
      <c r="D208" s="317"/>
      <c r="E208" s="317"/>
      <c r="F208" s="340" t="s">
        <v>78</v>
      </c>
      <c r="G208" s="317"/>
      <c r="H208" s="317" t="s">
        <v>2481</v>
      </c>
      <c r="I208" s="317"/>
      <c r="J208" s="317"/>
      <c r="K208" s="365"/>
    </row>
    <row r="209" s="1" customFormat="1" ht="15" customHeight="1">
      <c r="B209" s="342"/>
      <c r="C209" s="317"/>
      <c r="D209" s="317"/>
      <c r="E209" s="317"/>
      <c r="F209" s="340" t="s">
        <v>2320</v>
      </c>
      <c r="G209" s="317"/>
      <c r="H209" s="317" t="s">
        <v>2321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2318</v>
      </c>
      <c r="G210" s="317"/>
      <c r="H210" s="317" t="s">
        <v>2482</v>
      </c>
      <c r="I210" s="317"/>
      <c r="J210" s="317"/>
      <c r="K210" s="365"/>
    </row>
    <row r="211" s="1" customFormat="1" ht="15" customHeight="1">
      <c r="B211" s="383"/>
      <c r="C211" s="317"/>
      <c r="D211" s="317"/>
      <c r="E211" s="317"/>
      <c r="F211" s="340" t="s">
        <v>105</v>
      </c>
      <c r="G211" s="378"/>
      <c r="H211" s="369" t="s">
        <v>2322</v>
      </c>
      <c r="I211" s="369"/>
      <c r="J211" s="369"/>
      <c r="K211" s="384"/>
    </row>
    <row r="212" s="1" customFormat="1" ht="15" customHeight="1">
      <c r="B212" s="383"/>
      <c r="C212" s="317"/>
      <c r="D212" s="317"/>
      <c r="E212" s="317"/>
      <c r="F212" s="340" t="s">
        <v>2198</v>
      </c>
      <c r="G212" s="378"/>
      <c r="H212" s="369" t="s">
        <v>2483</v>
      </c>
      <c r="I212" s="369"/>
      <c r="J212" s="369"/>
      <c r="K212" s="384"/>
    </row>
    <row r="213" s="1" customFormat="1" ht="15" customHeight="1">
      <c r="B213" s="383"/>
      <c r="C213" s="317"/>
      <c r="D213" s="317"/>
      <c r="E213" s="317"/>
      <c r="F213" s="340"/>
      <c r="G213" s="378"/>
      <c r="H213" s="369"/>
      <c r="I213" s="369"/>
      <c r="J213" s="369"/>
      <c r="K213" s="384"/>
    </row>
    <row r="214" s="1" customFormat="1" ht="15" customHeight="1">
      <c r="B214" s="383"/>
      <c r="C214" s="317" t="s">
        <v>2445</v>
      </c>
      <c r="D214" s="317"/>
      <c r="E214" s="317"/>
      <c r="F214" s="340">
        <v>1</v>
      </c>
      <c r="G214" s="378"/>
      <c r="H214" s="369" t="s">
        <v>2484</v>
      </c>
      <c r="I214" s="369"/>
      <c r="J214" s="369"/>
      <c r="K214" s="384"/>
    </row>
    <row r="215" s="1" customFormat="1" ht="15" customHeight="1">
      <c r="B215" s="383"/>
      <c r="C215" s="317"/>
      <c r="D215" s="317"/>
      <c r="E215" s="317"/>
      <c r="F215" s="340">
        <v>2</v>
      </c>
      <c r="G215" s="378"/>
      <c r="H215" s="369" t="s">
        <v>2485</v>
      </c>
      <c r="I215" s="369"/>
      <c r="J215" s="369"/>
      <c r="K215" s="384"/>
    </row>
    <row r="216" s="1" customFormat="1" ht="15" customHeight="1">
      <c r="B216" s="383"/>
      <c r="C216" s="317"/>
      <c r="D216" s="317"/>
      <c r="E216" s="317"/>
      <c r="F216" s="340">
        <v>3</v>
      </c>
      <c r="G216" s="378"/>
      <c r="H216" s="369" t="s">
        <v>2486</v>
      </c>
      <c r="I216" s="369"/>
      <c r="J216" s="369"/>
      <c r="K216" s="384"/>
    </row>
    <row r="217" s="1" customFormat="1" ht="15" customHeight="1">
      <c r="B217" s="383"/>
      <c r="C217" s="317"/>
      <c r="D217" s="317"/>
      <c r="E217" s="317"/>
      <c r="F217" s="340">
        <v>4</v>
      </c>
      <c r="G217" s="378"/>
      <c r="H217" s="369" t="s">
        <v>2487</v>
      </c>
      <c r="I217" s="369"/>
      <c r="J217" s="369"/>
      <c r="K217" s="384"/>
    </row>
    <row r="218" s="1" customFormat="1" ht="12.75" customHeight="1">
      <c r="B218" s="385"/>
      <c r="C218" s="386"/>
      <c r="D218" s="386"/>
      <c r="E218" s="386"/>
      <c r="F218" s="386"/>
      <c r="G218" s="386"/>
      <c r="H218" s="386"/>
      <c r="I218" s="386"/>
      <c r="J218" s="386"/>
      <c r="K218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9" t="s">
        <v>108</v>
      </c>
      <c r="BA2" s="139" t="s">
        <v>109</v>
      </c>
      <c r="BB2" s="139" t="s">
        <v>110</v>
      </c>
      <c r="BC2" s="139" t="s">
        <v>8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111</v>
      </c>
      <c r="BA3" s="139" t="s">
        <v>112</v>
      </c>
      <c r="BB3" s="139" t="s">
        <v>110</v>
      </c>
      <c r="BC3" s="139" t="s">
        <v>113</v>
      </c>
      <c r="BD3" s="139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  <c r="AZ4" s="139" t="s">
        <v>115</v>
      </c>
      <c r="BA4" s="139" t="s">
        <v>116</v>
      </c>
      <c r="BB4" s="139" t="s">
        <v>110</v>
      </c>
      <c r="BC4" s="139" t="s">
        <v>117</v>
      </c>
      <c r="BD4" s="139" t="s">
        <v>81</v>
      </c>
    </row>
    <row r="5" s="1" customFormat="1" ht="6.96" customHeight="1">
      <c r="B5" s="21"/>
      <c r="L5" s="21"/>
      <c r="AZ5" s="139" t="s">
        <v>118</v>
      </c>
      <c r="BA5" s="139" t="s">
        <v>119</v>
      </c>
      <c r="BB5" s="139" t="s">
        <v>110</v>
      </c>
      <c r="BC5" s="139" t="s">
        <v>120</v>
      </c>
      <c r="BD5" s="139" t="s">
        <v>81</v>
      </c>
    </row>
    <row r="6" s="1" customFormat="1" ht="12" customHeight="1">
      <c r="B6" s="21"/>
      <c r="D6" s="144" t="s">
        <v>16</v>
      </c>
      <c r="L6" s="21"/>
      <c r="AZ6" s="139" t="s">
        <v>121</v>
      </c>
      <c r="BA6" s="139" t="s">
        <v>122</v>
      </c>
      <c r="BB6" s="139" t="s">
        <v>110</v>
      </c>
      <c r="BC6" s="139" t="s">
        <v>123</v>
      </c>
      <c r="BD6" s="139" t="s">
        <v>81</v>
      </c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  <c r="AZ7" s="139" t="s">
        <v>124</v>
      </c>
      <c r="BA7" s="139" t="s">
        <v>125</v>
      </c>
      <c r="BB7" s="139" t="s">
        <v>110</v>
      </c>
      <c r="BC7" s="139" t="s">
        <v>126</v>
      </c>
      <c r="BD7" s="139" t="s">
        <v>81</v>
      </c>
    </row>
    <row r="8" s="1" customFormat="1" ht="12" customHeight="1">
      <c r="B8" s="21"/>
      <c r="D8" s="144" t="s">
        <v>127</v>
      </c>
      <c r="L8" s="21"/>
      <c r="AZ8" s="139" t="s">
        <v>128</v>
      </c>
      <c r="BA8" s="139" t="s">
        <v>129</v>
      </c>
      <c r="BB8" s="139" t="s">
        <v>110</v>
      </c>
      <c r="BC8" s="139" t="s">
        <v>113</v>
      </c>
      <c r="BD8" s="139" t="s">
        <v>81</v>
      </c>
    </row>
    <row r="9" s="2" customFormat="1" ht="16.5" customHeight="1">
      <c r="A9" s="39"/>
      <c r="B9" s="45"/>
      <c r="C9" s="39"/>
      <c r="D9" s="39"/>
      <c r="E9" s="145" t="s">
        <v>130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9" t="s">
        <v>131</v>
      </c>
      <c r="BA9" s="139" t="s">
        <v>132</v>
      </c>
      <c r="BB9" s="139" t="s">
        <v>110</v>
      </c>
      <c r="BC9" s="139" t="s">
        <v>133</v>
      </c>
      <c r="BD9" s="139" t="s">
        <v>81</v>
      </c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ROUND((SUM(BE99:BE420)),  2)</f>
        <v>0</v>
      </c>
      <c r="G35" s="39"/>
      <c r="H35" s="39"/>
      <c r="I35" s="159">
        <v>0.20999999999999999</v>
      </c>
      <c r="J35" s="158">
        <f>ROUND(((SUM(BE99:BE420))*I35),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ROUND((SUM(BF99:BF420)),  2)</f>
        <v>0</v>
      </c>
      <c r="G36" s="39"/>
      <c r="H36" s="39"/>
      <c r="I36" s="159">
        <v>0.14999999999999999</v>
      </c>
      <c r="J36" s="158">
        <f>ROUND(((SUM(BF99:BF420))*I36),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ROUND((SUM(BG99:BG420)),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ROUND((SUM(BH99:BH420)),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ROUND((SUM(BI99:BI420)),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141</v>
      </c>
      <c r="E65" s="184"/>
      <c r="F65" s="184"/>
      <c r="G65" s="184"/>
      <c r="H65" s="184"/>
      <c r="I65" s="184"/>
      <c r="J65" s="185">
        <f>J195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142</v>
      </c>
      <c r="E66" s="179"/>
      <c r="F66" s="179"/>
      <c r="G66" s="179"/>
      <c r="H66" s="179"/>
      <c r="I66" s="179"/>
      <c r="J66" s="180">
        <f>J261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143</v>
      </c>
      <c r="E67" s="184"/>
      <c r="F67" s="184"/>
      <c r="G67" s="184"/>
      <c r="H67" s="184"/>
      <c r="I67" s="184"/>
      <c r="J67" s="185">
        <f>J262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6"/>
      <c r="D68" s="183" t="s">
        <v>144</v>
      </c>
      <c r="E68" s="184"/>
      <c r="F68" s="184"/>
      <c r="G68" s="184"/>
      <c r="H68" s="184"/>
      <c r="I68" s="184"/>
      <c r="J68" s="185">
        <f>J267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145</v>
      </c>
      <c r="E69" s="184"/>
      <c r="F69" s="184"/>
      <c r="G69" s="184"/>
      <c r="H69" s="184"/>
      <c r="I69" s="184"/>
      <c r="J69" s="185">
        <f>J277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146</v>
      </c>
      <c r="E70" s="184"/>
      <c r="F70" s="184"/>
      <c r="G70" s="184"/>
      <c r="H70" s="184"/>
      <c r="I70" s="184"/>
      <c r="J70" s="185">
        <f>J281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147</v>
      </c>
      <c r="E71" s="179"/>
      <c r="F71" s="179"/>
      <c r="G71" s="179"/>
      <c r="H71" s="179"/>
      <c r="I71" s="179"/>
      <c r="J71" s="180">
        <f>J297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148</v>
      </c>
      <c r="E72" s="184"/>
      <c r="F72" s="184"/>
      <c r="G72" s="184"/>
      <c r="H72" s="184"/>
      <c r="I72" s="184"/>
      <c r="J72" s="185">
        <f>J320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149</v>
      </c>
      <c r="E73" s="179"/>
      <c r="F73" s="179"/>
      <c r="G73" s="179"/>
      <c r="H73" s="179"/>
      <c r="I73" s="179"/>
      <c r="J73" s="180">
        <f>J348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150</v>
      </c>
      <c r="E74" s="179"/>
      <c r="F74" s="179"/>
      <c r="G74" s="179"/>
      <c r="H74" s="179"/>
      <c r="I74" s="179"/>
      <c r="J74" s="180">
        <f>J375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6"/>
      <c r="C75" s="177"/>
      <c r="D75" s="178" t="s">
        <v>151</v>
      </c>
      <c r="E75" s="179"/>
      <c r="F75" s="179"/>
      <c r="G75" s="179"/>
      <c r="H75" s="179"/>
      <c r="I75" s="179"/>
      <c r="J75" s="180">
        <f>J398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6"/>
      <c r="D76" s="183" t="s">
        <v>152</v>
      </c>
      <c r="E76" s="184"/>
      <c r="F76" s="184"/>
      <c r="G76" s="184"/>
      <c r="H76" s="184"/>
      <c r="I76" s="184"/>
      <c r="J76" s="185">
        <f>J399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153</v>
      </c>
      <c r="E77" s="179"/>
      <c r="F77" s="179"/>
      <c r="G77" s="179"/>
      <c r="H77" s="179"/>
      <c r="I77" s="179"/>
      <c r="J77" s="180">
        <f>J410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154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1" t="str">
        <f>E7</f>
        <v>Oprava zabezpečovacího zařízení v ŽST Božice a Hodonice</v>
      </c>
      <c r="F87" s="33"/>
      <c r="G87" s="33"/>
      <c r="H87" s="33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127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1" t="s">
        <v>130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134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01 - Technologická část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 xml:space="preserve"> </v>
      </c>
      <c r="G93" s="41"/>
      <c r="H93" s="41"/>
      <c r="I93" s="33" t="s">
        <v>23</v>
      </c>
      <c r="J93" s="73" t="str">
        <f>IF(J14="","",J14)</f>
        <v>11. 9. 2023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 xml:space="preserve"> </v>
      </c>
      <c r="G95" s="41"/>
      <c r="H95" s="41"/>
      <c r="I95" s="33" t="s">
        <v>30</v>
      </c>
      <c r="J95" s="37" t="str">
        <f>E23</f>
        <v>Signal Projekt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IF(E20="","",E20)</f>
        <v>Vyplň údaj</v>
      </c>
      <c r="G96" s="41"/>
      <c r="H96" s="41"/>
      <c r="I96" s="33" t="s">
        <v>34</v>
      </c>
      <c r="J96" s="37" t="str">
        <f>E26</f>
        <v>Štěpán Mikš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155</v>
      </c>
      <c r="D98" s="190" t="s">
        <v>57</v>
      </c>
      <c r="E98" s="190" t="s">
        <v>53</v>
      </c>
      <c r="F98" s="190" t="s">
        <v>54</v>
      </c>
      <c r="G98" s="190" t="s">
        <v>156</v>
      </c>
      <c r="H98" s="190" t="s">
        <v>157</v>
      </c>
      <c r="I98" s="190" t="s">
        <v>158</v>
      </c>
      <c r="J98" s="190" t="s">
        <v>138</v>
      </c>
      <c r="K98" s="191" t="s">
        <v>159</v>
      </c>
      <c r="L98" s="192"/>
      <c r="M98" s="93" t="s">
        <v>19</v>
      </c>
      <c r="N98" s="94" t="s">
        <v>42</v>
      </c>
      <c r="O98" s="94" t="s">
        <v>160</v>
      </c>
      <c r="P98" s="94" t="s">
        <v>161</v>
      </c>
      <c r="Q98" s="94" t="s">
        <v>162</v>
      </c>
      <c r="R98" s="94" t="s">
        <v>163</v>
      </c>
      <c r="S98" s="94" t="s">
        <v>164</v>
      </c>
      <c r="T98" s="95" t="s">
        <v>165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166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P100+P261+P297+P348+P375+P398+P410</f>
        <v>0</v>
      </c>
      <c r="Q99" s="97"/>
      <c r="R99" s="195">
        <f>R100+R261+R297+R348+R375+R398+R410</f>
        <v>1.55952</v>
      </c>
      <c r="S99" s="97"/>
      <c r="T99" s="196">
        <f>T100+T261+T297+T348+T375+T398+T410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139</v>
      </c>
      <c r="BK99" s="197">
        <f>BK100+BK261+BK297+BK348+BK375+BK398+BK410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83</v>
      </c>
      <c r="F100" s="201" t="s">
        <v>167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P101+SUM(P102:P195)</f>
        <v>0</v>
      </c>
      <c r="Q100" s="206"/>
      <c r="R100" s="207">
        <f>R101+SUM(R102:R195)</f>
        <v>0</v>
      </c>
      <c r="S100" s="206"/>
      <c r="T100" s="208">
        <f>T101+SUM(T102:T195)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168</v>
      </c>
      <c r="BK100" s="211">
        <f>BK101+SUM(BK102:BK195)</f>
        <v>0</v>
      </c>
    </row>
    <row r="101" s="2" customFormat="1" ht="33" customHeight="1">
      <c r="A101" s="39"/>
      <c r="B101" s="40"/>
      <c r="C101" s="212" t="s">
        <v>79</v>
      </c>
      <c r="D101" s="212" t="s">
        <v>169</v>
      </c>
      <c r="E101" s="213" t="s">
        <v>170</v>
      </c>
      <c r="F101" s="214" t="s">
        <v>171</v>
      </c>
      <c r="G101" s="215" t="s">
        <v>110</v>
      </c>
      <c r="H101" s="216">
        <v>3070</v>
      </c>
      <c r="I101" s="217"/>
      <c r="J101" s="218">
        <f>ROUND(I101*H101,2)</f>
        <v>0</v>
      </c>
      <c r="K101" s="214" t="s">
        <v>172</v>
      </c>
      <c r="L101" s="219"/>
      <c r="M101" s="220" t="s">
        <v>19</v>
      </c>
      <c r="N101" s="221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173</v>
      </c>
      <c r="AT101" s="224" t="s">
        <v>169</v>
      </c>
      <c r="AU101" s="224" t="s">
        <v>79</v>
      </c>
      <c r="AY101" s="18" t="s">
        <v>168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174</v>
      </c>
      <c r="BM101" s="224" t="s">
        <v>175</v>
      </c>
    </row>
    <row r="102" s="13" customFormat="1">
      <c r="A102" s="13"/>
      <c r="B102" s="226"/>
      <c r="C102" s="227"/>
      <c r="D102" s="228" t="s">
        <v>176</v>
      </c>
      <c r="E102" s="229" t="s">
        <v>19</v>
      </c>
      <c r="F102" s="230" t="s">
        <v>177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176</v>
      </c>
      <c r="AU102" s="236" t="s">
        <v>79</v>
      </c>
      <c r="AV102" s="13" t="s">
        <v>79</v>
      </c>
      <c r="AW102" s="13" t="s">
        <v>33</v>
      </c>
      <c r="AX102" s="13" t="s">
        <v>72</v>
      </c>
      <c r="AY102" s="236" t="s">
        <v>168</v>
      </c>
    </row>
    <row r="103" s="13" customFormat="1">
      <c r="A103" s="13"/>
      <c r="B103" s="226"/>
      <c r="C103" s="227"/>
      <c r="D103" s="228" t="s">
        <v>176</v>
      </c>
      <c r="E103" s="229" t="s">
        <v>19</v>
      </c>
      <c r="F103" s="230" t="s">
        <v>178</v>
      </c>
      <c r="G103" s="227"/>
      <c r="H103" s="229" t="s">
        <v>19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176</v>
      </c>
      <c r="AU103" s="236" t="s">
        <v>79</v>
      </c>
      <c r="AV103" s="13" t="s">
        <v>79</v>
      </c>
      <c r="AW103" s="13" t="s">
        <v>33</v>
      </c>
      <c r="AX103" s="13" t="s">
        <v>72</v>
      </c>
      <c r="AY103" s="236" t="s">
        <v>168</v>
      </c>
    </row>
    <row r="104" s="14" customFormat="1">
      <c r="A104" s="14"/>
      <c r="B104" s="237"/>
      <c r="C104" s="238"/>
      <c r="D104" s="228" t="s">
        <v>176</v>
      </c>
      <c r="E104" s="239" t="s">
        <v>19</v>
      </c>
      <c r="F104" s="240" t="s">
        <v>179</v>
      </c>
      <c r="G104" s="238"/>
      <c r="H104" s="241">
        <v>3070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176</v>
      </c>
      <c r="AU104" s="247" t="s">
        <v>79</v>
      </c>
      <c r="AV104" s="14" t="s">
        <v>81</v>
      </c>
      <c r="AW104" s="14" t="s">
        <v>33</v>
      </c>
      <c r="AX104" s="14" t="s">
        <v>72</v>
      </c>
      <c r="AY104" s="247" t="s">
        <v>168</v>
      </c>
    </row>
    <row r="105" s="15" customFormat="1">
      <c r="A105" s="15"/>
      <c r="B105" s="248"/>
      <c r="C105" s="249"/>
      <c r="D105" s="228" t="s">
        <v>176</v>
      </c>
      <c r="E105" s="250" t="s">
        <v>118</v>
      </c>
      <c r="F105" s="251" t="s">
        <v>180</v>
      </c>
      <c r="G105" s="249"/>
      <c r="H105" s="252">
        <v>3070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8" t="s">
        <v>176</v>
      </c>
      <c r="AU105" s="258" t="s">
        <v>79</v>
      </c>
      <c r="AV105" s="15" t="s">
        <v>174</v>
      </c>
      <c r="AW105" s="15" t="s">
        <v>33</v>
      </c>
      <c r="AX105" s="15" t="s">
        <v>79</v>
      </c>
      <c r="AY105" s="258" t="s">
        <v>168</v>
      </c>
    </row>
    <row r="106" s="2" customFormat="1" ht="33" customHeight="1">
      <c r="A106" s="39"/>
      <c r="B106" s="40"/>
      <c r="C106" s="212" t="s">
        <v>81</v>
      </c>
      <c r="D106" s="212" t="s">
        <v>169</v>
      </c>
      <c r="E106" s="213" t="s">
        <v>181</v>
      </c>
      <c r="F106" s="214" t="s">
        <v>182</v>
      </c>
      <c r="G106" s="215" t="s">
        <v>110</v>
      </c>
      <c r="H106" s="216">
        <v>2630</v>
      </c>
      <c r="I106" s="217"/>
      <c r="J106" s="218">
        <f>ROUND(I106*H106,2)</f>
        <v>0</v>
      </c>
      <c r="K106" s="214" t="s">
        <v>172</v>
      </c>
      <c r="L106" s="219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</v>
      </c>
      <c r="AT106" s="224" t="s">
        <v>169</v>
      </c>
      <c r="AU106" s="224" t="s">
        <v>79</v>
      </c>
      <c r="AY106" s="18" t="s">
        <v>168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174</v>
      </c>
      <c r="BM106" s="224" t="s">
        <v>183</v>
      </c>
    </row>
    <row r="107" s="13" customFormat="1">
      <c r="A107" s="13"/>
      <c r="B107" s="226"/>
      <c r="C107" s="227"/>
      <c r="D107" s="228" t="s">
        <v>176</v>
      </c>
      <c r="E107" s="229" t="s">
        <v>19</v>
      </c>
      <c r="F107" s="230" t="s">
        <v>177</v>
      </c>
      <c r="G107" s="227"/>
      <c r="H107" s="229" t="s">
        <v>19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176</v>
      </c>
      <c r="AU107" s="236" t="s">
        <v>79</v>
      </c>
      <c r="AV107" s="13" t="s">
        <v>79</v>
      </c>
      <c r="AW107" s="13" t="s">
        <v>33</v>
      </c>
      <c r="AX107" s="13" t="s">
        <v>72</v>
      </c>
      <c r="AY107" s="236" t="s">
        <v>168</v>
      </c>
    </row>
    <row r="108" s="13" customFormat="1">
      <c r="A108" s="13"/>
      <c r="B108" s="226"/>
      <c r="C108" s="227"/>
      <c r="D108" s="228" t="s">
        <v>176</v>
      </c>
      <c r="E108" s="229" t="s">
        <v>19</v>
      </c>
      <c r="F108" s="230" t="s">
        <v>184</v>
      </c>
      <c r="G108" s="227"/>
      <c r="H108" s="229" t="s">
        <v>19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176</v>
      </c>
      <c r="AU108" s="236" t="s">
        <v>79</v>
      </c>
      <c r="AV108" s="13" t="s">
        <v>79</v>
      </c>
      <c r="AW108" s="13" t="s">
        <v>33</v>
      </c>
      <c r="AX108" s="13" t="s">
        <v>72</v>
      </c>
      <c r="AY108" s="236" t="s">
        <v>168</v>
      </c>
    </row>
    <row r="109" s="14" customFormat="1">
      <c r="A109" s="14"/>
      <c r="B109" s="237"/>
      <c r="C109" s="238"/>
      <c r="D109" s="228" t="s">
        <v>176</v>
      </c>
      <c r="E109" s="239" t="s">
        <v>19</v>
      </c>
      <c r="F109" s="240" t="s">
        <v>185</v>
      </c>
      <c r="G109" s="238"/>
      <c r="H109" s="241">
        <v>2630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176</v>
      </c>
      <c r="AU109" s="247" t="s">
        <v>79</v>
      </c>
      <c r="AV109" s="14" t="s">
        <v>81</v>
      </c>
      <c r="AW109" s="14" t="s">
        <v>33</v>
      </c>
      <c r="AX109" s="14" t="s">
        <v>72</v>
      </c>
      <c r="AY109" s="247" t="s">
        <v>168</v>
      </c>
    </row>
    <row r="110" s="15" customFormat="1">
      <c r="A110" s="15"/>
      <c r="B110" s="248"/>
      <c r="C110" s="249"/>
      <c r="D110" s="228" t="s">
        <v>176</v>
      </c>
      <c r="E110" s="250" t="s">
        <v>121</v>
      </c>
      <c r="F110" s="251" t="s">
        <v>180</v>
      </c>
      <c r="G110" s="249"/>
      <c r="H110" s="252">
        <v>2630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176</v>
      </c>
      <c r="AU110" s="258" t="s">
        <v>79</v>
      </c>
      <c r="AV110" s="15" t="s">
        <v>174</v>
      </c>
      <c r="AW110" s="15" t="s">
        <v>33</v>
      </c>
      <c r="AX110" s="15" t="s">
        <v>79</v>
      </c>
      <c r="AY110" s="258" t="s">
        <v>168</v>
      </c>
    </row>
    <row r="111" s="2" customFormat="1" ht="33" customHeight="1">
      <c r="A111" s="39"/>
      <c r="B111" s="40"/>
      <c r="C111" s="212" t="s">
        <v>186</v>
      </c>
      <c r="D111" s="212" t="s">
        <v>169</v>
      </c>
      <c r="E111" s="213" t="s">
        <v>187</v>
      </c>
      <c r="F111" s="214" t="s">
        <v>188</v>
      </c>
      <c r="G111" s="215" t="s">
        <v>110</v>
      </c>
      <c r="H111" s="216">
        <v>1365</v>
      </c>
      <c r="I111" s="217"/>
      <c r="J111" s="218">
        <f>ROUND(I111*H111,2)</f>
        <v>0</v>
      </c>
      <c r="K111" s="214" t="s">
        <v>172</v>
      </c>
      <c r="L111" s="219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173</v>
      </c>
      <c r="AT111" s="224" t="s">
        <v>169</v>
      </c>
      <c r="AU111" s="224" t="s">
        <v>79</v>
      </c>
      <c r="AY111" s="18" t="s">
        <v>168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174</v>
      </c>
      <c r="BM111" s="224" t="s">
        <v>189</v>
      </c>
    </row>
    <row r="112" s="13" customFormat="1">
      <c r="A112" s="13"/>
      <c r="B112" s="226"/>
      <c r="C112" s="227"/>
      <c r="D112" s="228" t="s">
        <v>176</v>
      </c>
      <c r="E112" s="229" t="s">
        <v>19</v>
      </c>
      <c r="F112" s="230" t="s">
        <v>177</v>
      </c>
      <c r="G112" s="227"/>
      <c r="H112" s="229" t="s">
        <v>19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176</v>
      </c>
      <c r="AU112" s="236" t="s">
        <v>79</v>
      </c>
      <c r="AV112" s="13" t="s">
        <v>79</v>
      </c>
      <c r="AW112" s="13" t="s">
        <v>33</v>
      </c>
      <c r="AX112" s="13" t="s">
        <v>72</v>
      </c>
      <c r="AY112" s="236" t="s">
        <v>168</v>
      </c>
    </row>
    <row r="113" s="13" customFormat="1">
      <c r="A113" s="13"/>
      <c r="B113" s="226"/>
      <c r="C113" s="227"/>
      <c r="D113" s="228" t="s">
        <v>176</v>
      </c>
      <c r="E113" s="229" t="s">
        <v>19</v>
      </c>
      <c r="F113" s="230" t="s">
        <v>190</v>
      </c>
      <c r="G113" s="227"/>
      <c r="H113" s="229" t="s">
        <v>19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176</v>
      </c>
      <c r="AU113" s="236" t="s">
        <v>79</v>
      </c>
      <c r="AV113" s="13" t="s">
        <v>79</v>
      </c>
      <c r="AW113" s="13" t="s">
        <v>33</v>
      </c>
      <c r="AX113" s="13" t="s">
        <v>72</v>
      </c>
      <c r="AY113" s="236" t="s">
        <v>168</v>
      </c>
    </row>
    <row r="114" s="14" customFormat="1">
      <c r="A114" s="14"/>
      <c r="B114" s="237"/>
      <c r="C114" s="238"/>
      <c r="D114" s="228" t="s">
        <v>176</v>
      </c>
      <c r="E114" s="239" t="s">
        <v>19</v>
      </c>
      <c r="F114" s="240" t="s">
        <v>191</v>
      </c>
      <c r="G114" s="238"/>
      <c r="H114" s="241">
        <v>1365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176</v>
      </c>
      <c r="AU114" s="247" t="s">
        <v>79</v>
      </c>
      <c r="AV114" s="14" t="s">
        <v>81</v>
      </c>
      <c r="AW114" s="14" t="s">
        <v>33</v>
      </c>
      <c r="AX114" s="14" t="s">
        <v>72</v>
      </c>
      <c r="AY114" s="247" t="s">
        <v>168</v>
      </c>
    </row>
    <row r="115" s="15" customFormat="1">
      <c r="A115" s="15"/>
      <c r="B115" s="248"/>
      <c r="C115" s="249"/>
      <c r="D115" s="228" t="s">
        <v>176</v>
      </c>
      <c r="E115" s="250" t="s">
        <v>124</v>
      </c>
      <c r="F115" s="251" t="s">
        <v>180</v>
      </c>
      <c r="G115" s="249"/>
      <c r="H115" s="252">
        <v>1365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176</v>
      </c>
      <c r="AU115" s="258" t="s">
        <v>79</v>
      </c>
      <c r="AV115" s="15" t="s">
        <v>174</v>
      </c>
      <c r="AW115" s="15" t="s">
        <v>33</v>
      </c>
      <c r="AX115" s="15" t="s">
        <v>79</v>
      </c>
      <c r="AY115" s="258" t="s">
        <v>168</v>
      </c>
    </row>
    <row r="116" s="2" customFormat="1" ht="33" customHeight="1">
      <c r="A116" s="39"/>
      <c r="B116" s="40"/>
      <c r="C116" s="212" t="s">
        <v>174</v>
      </c>
      <c r="D116" s="212" t="s">
        <v>169</v>
      </c>
      <c r="E116" s="213" t="s">
        <v>192</v>
      </c>
      <c r="F116" s="214" t="s">
        <v>193</v>
      </c>
      <c r="G116" s="215" t="s">
        <v>110</v>
      </c>
      <c r="H116" s="216">
        <v>40</v>
      </c>
      <c r="I116" s="217"/>
      <c r="J116" s="218">
        <f>ROUND(I116*H116,2)</f>
        <v>0</v>
      </c>
      <c r="K116" s="214" t="s">
        <v>172</v>
      </c>
      <c r="L116" s="219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173</v>
      </c>
      <c r="AT116" s="224" t="s">
        <v>169</v>
      </c>
      <c r="AU116" s="224" t="s">
        <v>79</v>
      </c>
      <c r="AY116" s="18" t="s">
        <v>168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174</v>
      </c>
      <c r="BM116" s="224" t="s">
        <v>194</v>
      </c>
    </row>
    <row r="117" s="13" customFormat="1">
      <c r="A117" s="13"/>
      <c r="B117" s="226"/>
      <c r="C117" s="227"/>
      <c r="D117" s="228" t="s">
        <v>176</v>
      </c>
      <c r="E117" s="229" t="s">
        <v>19</v>
      </c>
      <c r="F117" s="230" t="s">
        <v>177</v>
      </c>
      <c r="G117" s="227"/>
      <c r="H117" s="229" t="s">
        <v>19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176</v>
      </c>
      <c r="AU117" s="236" t="s">
        <v>79</v>
      </c>
      <c r="AV117" s="13" t="s">
        <v>79</v>
      </c>
      <c r="AW117" s="13" t="s">
        <v>33</v>
      </c>
      <c r="AX117" s="13" t="s">
        <v>72</v>
      </c>
      <c r="AY117" s="236" t="s">
        <v>168</v>
      </c>
    </row>
    <row r="118" s="13" customFormat="1">
      <c r="A118" s="13"/>
      <c r="B118" s="226"/>
      <c r="C118" s="227"/>
      <c r="D118" s="228" t="s">
        <v>176</v>
      </c>
      <c r="E118" s="229" t="s">
        <v>19</v>
      </c>
      <c r="F118" s="230" t="s">
        <v>195</v>
      </c>
      <c r="G118" s="227"/>
      <c r="H118" s="229" t="s">
        <v>19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176</v>
      </c>
      <c r="AU118" s="236" t="s">
        <v>79</v>
      </c>
      <c r="AV118" s="13" t="s">
        <v>79</v>
      </c>
      <c r="AW118" s="13" t="s">
        <v>33</v>
      </c>
      <c r="AX118" s="13" t="s">
        <v>72</v>
      </c>
      <c r="AY118" s="236" t="s">
        <v>168</v>
      </c>
    </row>
    <row r="119" s="14" customFormat="1">
      <c r="A119" s="14"/>
      <c r="B119" s="237"/>
      <c r="C119" s="238"/>
      <c r="D119" s="228" t="s">
        <v>176</v>
      </c>
      <c r="E119" s="239" t="s">
        <v>19</v>
      </c>
      <c r="F119" s="240" t="s">
        <v>113</v>
      </c>
      <c r="G119" s="238"/>
      <c r="H119" s="241">
        <v>40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176</v>
      </c>
      <c r="AU119" s="247" t="s">
        <v>79</v>
      </c>
      <c r="AV119" s="14" t="s">
        <v>81</v>
      </c>
      <c r="AW119" s="14" t="s">
        <v>33</v>
      </c>
      <c r="AX119" s="14" t="s">
        <v>72</v>
      </c>
      <c r="AY119" s="247" t="s">
        <v>168</v>
      </c>
    </row>
    <row r="120" s="15" customFormat="1">
      <c r="A120" s="15"/>
      <c r="B120" s="248"/>
      <c r="C120" s="249"/>
      <c r="D120" s="228" t="s">
        <v>176</v>
      </c>
      <c r="E120" s="250" t="s">
        <v>128</v>
      </c>
      <c r="F120" s="251" t="s">
        <v>180</v>
      </c>
      <c r="G120" s="249"/>
      <c r="H120" s="252">
        <v>40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176</v>
      </c>
      <c r="AU120" s="258" t="s">
        <v>79</v>
      </c>
      <c r="AV120" s="15" t="s">
        <v>174</v>
      </c>
      <c r="AW120" s="15" t="s">
        <v>33</v>
      </c>
      <c r="AX120" s="15" t="s">
        <v>79</v>
      </c>
      <c r="AY120" s="258" t="s">
        <v>168</v>
      </c>
    </row>
    <row r="121" s="2" customFormat="1" ht="33" customHeight="1">
      <c r="A121" s="39"/>
      <c r="B121" s="40"/>
      <c r="C121" s="212" t="s">
        <v>196</v>
      </c>
      <c r="D121" s="212" t="s">
        <v>169</v>
      </c>
      <c r="E121" s="213" t="s">
        <v>197</v>
      </c>
      <c r="F121" s="214" t="s">
        <v>198</v>
      </c>
      <c r="G121" s="215" t="s">
        <v>110</v>
      </c>
      <c r="H121" s="216">
        <v>600</v>
      </c>
      <c r="I121" s="217"/>
      <c r="J121" s="218">
        <f>ROUND(I121*H121,2)</f>
        <v>0</v>
      </c>
      <c r="K121" s="214" t="s">
        <v>172</v>
      </c>
      <c r="L121" s="219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173</v>
      </c>
      <c r="AT121" s="224" t="s">
        <v>169</v>
      </c>
      <c r="AU121" s="224" t="s">
        <v>79</v>
      </c>
      <c r="AY121" s="18" t="s">
        <v>168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174</v>
      </c>
      <c r="BM121" s="224" t="s">
        <v>199</v>
      </c>
    </row>
    <row r="122" s="13" customFormat="1">
      <c r="A122" s="13"/>
      <c r="B122" s="226"/>
      <c r="C122" s="227"/>
      <c r="D122" s="228" t="s">
        <v>176</v>
      </c>
      <c r="E122" s="229" t="s">
        <v>19</v>
      </c>
      <c r="F122" s="230" t="s">
        <v>177</v>
      </c>
      <c r="G122" s="227"/>
      <c r="H122" s="229" t="s">
        <v>19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176</v>
      </c>
      <c r="AU122" s="236" t="s">
        <v>79</v>
      </c>
      <c r="AV122" s="13" t="s">
        <v>79</v>
      </c>
      <c r="AW122" s="13" t="s">
        <v>33</v>
      </c>
      <c r="AX122" s="13" t="s">
        <v>72</v>
      </c>
      <c r="AY122" s="236" t="s">
        <v>168</v>
      </c>
    </row>
    <row r="123" s="13" customFormat="1">
      <c r="A123" s="13"/>
      <c r="B123" s="226"/>
      <c r="C123" s="227"/>
      <c r="D123" s="228" t="s">
        <v>176</v>
      </c>
      <c r="E123" s="229" t="s">
        <v>19</v>
      </c>
      <c r="F123" s="230" t="s">
        <v>200</v>
      </c>
      <c r="G123" s="227"/>
      <c r="H123" s="229" t="s">
        <v>19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176</v>
      </c>
      <c r="AU123" s="236" t="s">
        <v>79</v>
      </c>
      <c r="AV123" s="13" t="s">
        <v>79</v>
      </c>
      <c r="AW123" s="13" t="s">
        <v>33</v>
      </c>
      <c r="AX123" s="13" t="s">
        <v>72</v>
      </c>
      <c r="AY123" s="236" t="s">
        <v>168</v>
      </c>
    </row>
    <row r="124" s="14" customFormat="1">
      <c r="A124" s="14"/>
      <c r="B124" s="237"/>
      <c r="C124" s="238"/>
      <c r="D124" s="228" t="s">
        <v>176</v>
      </c>
      <c r="E124" s="239" t="s">
        <v>19</v>
      </c>
      <c r="F124" s="240" t="s">
        <v>201</v>
      </c>
      <c r="G124" s="238"/>
      <c r="H124" s="241">
        <v>600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176</v>
      </c>
      <c r="AU124" s="247" t="s">
        <v>79</v>
      </c>
      <c r="AV124" s="14" t="s">
        <v>81</v>
      </c>
      <c r="AW124" s="14" t="s">
        <v>33</v>
      </c>
      <c r="AX124" s="14" t="s">
        <v>72</v>
      </c>
      <c r="AY124" s="247" t="s">
        <v>168</v>
      </c>
    </row>
    <row r="125" s="15" customFormat="1">
      <c r="A125" s="15"/>
      <c r="B125" s="248"/>
      <c r="C125" s="249"/>
      <c r="D125" s="228" t="s">
        <v>176</v>
      </c>
      <c r="E125" s="250" t="s">
        <v>131</v>
      </c>
      <c r="F125" s="251" t="s">
        <v>180</v>
      </c>
      <c r="G125" s="249"/>
      <c r="H125" s="252">
        <v>600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176</v>
      </c>
      <c r="AU125" s="258" t="s">
        <v>79</v>
      </c>
      <c r="AV125" s="15" t="s">
        <v>174</v>
      </c>
      <c r="AW125" s="15" t="s">
        <v>33</v>
      </c>
      <c r="AX125" s="15" t="s">
        <v>79</v>
      </c>
      <c r="AY125" s="258" t="s">
        <v>168</v>
      </c>
    </row>
    <row r="126" s="2" customFormat="1" ht="111.75" customHeight="1">
      <c r="A126" s="39"/>
      <c r="B126" s="40"/>
      <c r="C126" s="259" t="s">
        <v>202</v>
      </c>
      <c r="D126" s="259" t="s">
        <v>203</v>
      </c>
      <c r="E126" s="260" t="s">
        <v>204</v>
      </c>
      <c r="F126" s="261" t="s">
        <v>205</v>
      </c>
      <c r="G126" s="262" t="s">
        <v>110</v>
      </c>
      <c r="H126" s="263">
        <v>5700</v>
      </c>
      <c r="I126" s="264"/>
      <c r="J126" s="265">
        <f>ROUND(I126*H126,2)</f>
        <v>0</v>
      </c>
      <c r="K126" s="261" t="s">
        <v>172</v>
      </c>
      <c r="L126" s="45"/>
      <c r="M126" s="266" t="s">
        <v>19</v>
      </c>
      <c r="N126" s="267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174</v>
      </c>
      <c r="AT126" s="224" t="s">
        <v>203</v>
      </c>
      <c r="AU126" s="224" t="s">
        <v>79</v>
      </c>
      <c r="AY126" s="18" t="s">
        <v>168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174</v>
      </c>
      <c r="BM126" s="224" t="s">
        <v>206</v>
      </c>
    </row>
    <row r="127" s="2" customFormat="1">
      <c r="A127" s="39"/>
      <c r="B127" s="40"/>
      <c r="C127" s="41"/>
      <c r="D127" s="228" t="s">
        <v>207</v>
      </c>
      <c r="E127" s="41"/>
      <c r="F127" s="268" t="s">
        <v>208</v>
      </c>
      <c r="G127" s="41"/>
      <c r="H127" s="41"/>
      <c r="I127" s="269"/>
      <c r="J127" s="41"/>
      <c r="K127" s="41"/>
      <c r="L127" s="45"/>
      <c r="M127" s="270"/>
      <c r="N127" s="27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207</v>
      </c>
      <c r="AU127" s="18" t="s">
        <v>79</v>
      </c>
    </row>
    <row r="128" s="14" customFormat="1">
      <c r="A128" s="14"/>
      <c r="B128" s="237"/>
      <c r="C128" s="238"/>
      <c r="D128" s="228" t="s">
        <v>176</v>
      </c>
      <c r="E128" s="239" t="s">
        <v>19</v>
      </c>
      <c r="F128" s="240" t="s">
        <v>118</v>
      </c>
      <c r="G128" s="238"/>
      <c r="H128" s="241">
        <v>3070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176</v>
      </c>
      <c r="AU128" s="247" t="s">
        <v>79</v>
      </c>
      <c r="AV128" s="14" t="s">
        <v>81</v>
      </c>
      <c r="AW128" s="14" t="s">
        <v>33</v>
      </c>
      <c r="AX128" s="14" t="s">
        <v>72</v>
      </c>
      <c r="AY128" s="247" t="s">
        <v>168</v>
      </c>
    </row>
    <row r="129" s="14" customFormat="1">
      <c r="A129" s="14"/>
      <c r="B129" s="237"/>
      <c r="C129" s="238"/>
      <c r="D129" s="228" t="s">
        <v>176</v>
      </c>
      <c r="E129" s="239" t="s">
        <v>19</v>
      </c>
      <c r="F129" s="240" t="s">
        <v>121</v>
      </c>
      <c r="G129" s="238"/>
      <c r="H129" s="241">
        <v>2630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176</v>
      </c>
      <c r="AU129" s="247" t="s">
        <v>79</v>
      </c>
      <c r="AV129" s="14" t="s">
        <v>81</v>
      </c>
      <c r="AW129" s="14" t="s">
        <v>33</v>
      </c>
      <c r="AX129" s="14" t="s">
        <v>72</v>
      </c>
      <c r="AY129" s="247" t="s">
        <v>168</v>
      </c>
    </row>
    <row r="130" s="15" customFormat="1">
      <c r="A130" s="15"/>
      <c r="B130" s="248"/>
      <c r="C130" s="249"/>
      <c r="D130" s="228" t="s">
        <v>176</v>
      </c>
      <c r="E130" s="250" t="s">
        <v>19</v>
      </c>
      <c r="F130" s="251" t="s">
        <v>180</v>
      </c>
      <c r="G130" s="249"/>
      <c r="H130" s="252">
        <v>5700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176</v>
      </c>
      <c r="AU130" s="258" t="s">
        <v>79</v>
      </c>
      <c r="AV130" s="15" t="s">
        <v>174</v>
      </c>
      <c r="AW130" s="15" t="s">
        <v>33</v>
      </c>
      <c r="AX130" s="15" t="s">
        <v>79</v>
      </c>
      <c r="AY130" s="258" t="s">
        <v>168</v>
      </c>
    </row>
    <row r="131" s="2" customFormat="1" ht="111.75" customHeight="1">
      <c r="A131" s="39"/>
      <c r="B131" s="40"/>
      <c r="C131" s="259" t="s">
        <v>209</v>
      </c>
      <c r="D131" s="259" t="s">
        <v>203</v>
      </c>
      <c r="E131" s="260" t="s">
        <v>210</v>
      </c>
      <c r="F131" s="261" t="s">
        <v>211</v>
      </c>
      <c r="G131" s="262" t="s">
        <v>110</v>
      </c>
      <c r="H131" s="263">
        <v>1365</v>
      </c>
      <c r="I131" s="264"/>
      <c r="J131" s="265">
        <f>ROUND(I131*H131,2)</f>
        <v>0</v>
      </c>
      <c r="K131" s="261" t="s">
        <v>172</v>
      </c>
      <c r="L131" s="45"/>
      <c r="M131" s="266" t="s">
        <v>19</v>
      </c>
      <c r="N131" s="267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174</v>
      </c>
      <c r="AT131" s="224" t="s">
        <v>203</v>
      </c>
      <c r="AU131" s="224" t="s">
        <v>79</v>
      </c>
      <c r="AY131" s="18" t="s">
        <v>168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174</v>
      </c>
      <c r="BM131" s="224" t="s">
        <v>212</v>
      </c>
    </row>
    <row r="132" s="14" customFormat="1">
      <c r="A132" s="14"/>
      <c r="B132" s="237"/>
      <c r="C132" s="238"/>
      <c r="D132" s="228" t="s">
        <v>176</v>
      </c>
      <c r="E132" s="239" t="s">
        <v>19</v>
      </c>
      <c r="F132" s="240" t="s">
        <v>124</v>
      </c>
      <c r="G132" s="238"/>
      <c r="H132" s="241">
        <v>1365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176</v>
      </c>
      <c r="AU132" s="247" t="s">
        <v>79</v>
      </c>
      <c r="AV132" s="14" t="s">
        <v>81</v>
      </c>
      <c r="AW132" s="14" t="s">
        <v>33</v>
      </c>
      <c r="AX132" s="14" t="s">
        <v>72</v>
      </c>
      <c r="AY132" s="247" t="s">
        <v>168</v>
      </c>
    </row>
    <row r="133" s="15" customFormat="1">
      <c r="A133" s="15"/>
      <c r="B133" s="248"/>
      <c r="C133" s="249"/>
      <c r="D133" s="228" t="s">
        <v>176</v>
      </c>
      <c r="E133" s="250" t="s">
        <v>19</v>
      </c>
      <c r="F133" s="251" t="s">
        <v>180</v>
      </c>
      <c r="G133" s="249"/>
      <c r="H133" s="252">
        <v>1365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176</v>
      </c>
      <c r="AU133" s="258" t="s">
        <v>79</v>
      </c>
      <c r="AV133" s="15" t="s">
        <v>174</v>
      </c>
      <c r="AW133" s="15" t="s">
        <v>33</v>
      </c>
      <c r="AX133" s="15" t="s">
        <v>79</v>
      </c>
      <c r="AY133" s="258" t="s">
        <v>168</v>
      </c>
    </row>
    <row r="134" s="2" customFormat="1" ht="111.75" customHeight="1">
      <c r="A134" s="39"/>
      <c r="B134" s="40"/>
      <c r="C134" s="259" t="s">
        <v>173</v>
      </c>
      <c r="D134" s="259" t="s">
        <v>203</v>
      </c>
      <c r="E134" s="260" t="s">
        <v>213</v>
      </c>
      <c r="F134" s="261" t="s">
        <v>214</v>
      </c>
      <c r="G134" s="262" t="s">
        <v>110</v>
      </c>
      <c r="H134" s="263">
        <v>40</v>
      </c>
      <c r="I134" s="264"/>
      <c r="J134" s="265">
        <f>ROUND(I134*H134,2)</f>
        <v>0</v>
      </c>
      <c r="K134" s="261" t="s">
        <v>172</v>
      </c>
      <c r="L134" s="45"/>
      <c r="M134" s="266" t="s">
        <v>19</v>
      </c>
      <c r="N134" s="267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174</v>
      </c>
      <c r="AT134" s="224" t="s">
        <v>203</v>
      </c>
      <c r="AU134" s="224" t="s">
        <v>79</v>
      </c>
      <c r="AY134" s="18" t="s">
        <v>168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174</v>
      </c>
      <c r="BM134" s="224" t="s">
        <v>215</v>
      </c>
    </row>
    <row r="135" s="14" customFormat="1">
      <c r="A135" s="14"/>
      <c r="B135" s="237"/>
      <c r="C135" s="238"/>
      <c r="D135" s="228" t="s">
        <v>176</v>
      </c>
      <c r="E135" s="239" t="s">
        <v>19</v>
      </c>
      <c r="F135" s="240" t="s">
        <v>128</v>
      </c>
      <c r="G135" s="238"/>
      <c r="H135" s="241">
        <v>40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176</v>
      </c>
      <c r="AU135" s="247" t="s">
        <v>79</v>
      </c>
      <c r="AV135" s="14" t="s">
        <v>81</v>
      </c>
      <c r="AW135" s="14" t="s">
        <v>33</v>
      </c>
      <c r="AX135" s="14" t="s">
        <v>72</v>
      </c>
      <c r="AY135" s="247" t="s">
        <v>168</v>
      </c>
    </row>
    <row r="136" s="15" customFormat="1">
      <c r="A136" s="15"/>
      <c r="B136" s="248"/>
      <c r="C136" s="249"/>
      <c r="D136" s="228" t="s">
        <v>176</v>
      </c>
      <c r="E136" s="250" t="s">
        <v>19</v>
      </c>
      <c r="F136" s="251" t="s">
        <v>180</v>
      </c>
      <c r="G136" s="249"/>
      <c r="H136" s="252">
        <v>40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176</v>
      </c>
      <c r="AU136" s="258" t="s">
        <v>79</v>
      </c>
      <c r="AV136" s="15" t="s">
        <v>174</v>
      </c>
      <c r="AW136" s="15" t="s">
        <v>33</v>
      </c>
      <c r="AX136" s="15" t="s">
        <v>79</v>
      </c>
      <c r="AY136" s="258" t="s">
        <v>168</v>
      </c>
    </row>
    <row r="137" s="2" customFormat="1" ht="111.75" customHeight="1">
      <c r="A137" s="39"/>
      <c r="B137" s="40"/>
      <c r="C137" s="259" t="s">
        <v>216</v>
      </c>
      <c r="D137" s="259" t="s">
        <v>203</v>
      </c>
      <c r="E137" s="260" t="s">
        <v>217</v>
      </c>
      <c r="F137" s="261" t="s">
        <v>218</v>
      </c>
      <c r="G137" s="262" t="s">
        <v>110</v>
      </c>
      <c r="H137" s="263">
        <v>600</v>
      </c>
      <c r="I137" s="264"/>
      <c r="J137" s="265">
        <f>ROUND(I137*H137,2)</f>
        <v>0</v>
      </c>
      <c r="K137" s="261" t="s">
        <v>172</v>
      </c>
      <c r="L137" s="45"/>
      <c r="M137" s="266" t="s">
        <v>19</v>
      </c>
      <c r="N137" s="267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219</v>
      </c>
      <c r="AT137" s="224" t="s">
        <v>203</v>
      </c>
      <c r="AU137" s="224" t="s">
        <v>79</v>
      </c>
      <c r="AY137" s="18" t="s">
        <v>168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219</v>
      </c>
      <c r="BM137" s="224" t="s">
        <v>220</v>
      </c>
    </row>
    <row r="138" s="14" customFormat="1">
      <c r="A138" s="14"/>
      <c r="B138" s="237"/>
      <c r="C138" s="238"/>
      <c r="D138" s="228" t="s">
        <v>176</v>
      </c>
      <c r="E138" s="239" t="s">
        <v>19</v>
      </c>
      <c r="F138" s="240" t="s">
        <v>131</v>
      </c>
      <c r="G138" s="238"/>
      <c r="H138" s="241">
        <v>600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176</v>
      </c>
      <c r="AU138" s="247" t="s">
        <v>79</v>
      </c>
      <c r="AV138" s="14" t="s">
        <v>81</v>
      </c>
      <c r="AW138" s="14" t="s">
        <v>33</v>
      </c>
      <c r="AX138" s="14" t="s">
        <v>72</v>
      </c>
      <c r="AY138" s="247" t="s">
        <v>168</v>
      </c>
    </row>
    <row r="139" s="15" customFormat="1">
      <c r="A139" s="15"/>
      <c r="B139" s="248"/>
      <c r="C139" s="249"/>
      <c r="D139" s="228" t="s">
        <v>176</v>
      </c>
      <c r="E139" s="250" t="s">
        <v>19</v>
      </c>
      <c r="F139" s="251" t="s">
        <v>180</v>
      </c>
      <c r="G139" s="249"/>
      <c r="H139" s="252">
        <v>600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176</v>
      </c>
      <c r="AU139" s="258" t="s">
        <v>79</v>
      </c>
      <c r="AV139" s="15" t="s">
        <v>174</v>
      </c>
      <c r="AW139" s="15" t="s">
        <v>33</v>
      </c>
      <c r="AX139" s="15" t="s">
        <v>79</v>
      </c>
      <c r="AY139" s="258" t="s">
        <v>168</v>
      </c>
    </row>
    <row r="140" s="2" customFormat="1" ht="90" customHeight="1">
      <c r="A140" s="39"/>
      <c r="B140" s="40"/>
      <c r="C140" s="259" t="s">
        <v>221</v>
      </c>
      <c r="D140" s="259" t="s">
        <v>203</v>
      </c>
      <c r="E140" s="260" t="s">
        <v>222</v>
      </c>
      <c r="F140" s="261" t="s">
        <v>223</v>
      </c>
      <c r="G140" s="262" t="s">
        <v>224</v>
      </c>
      <c r="H140" s="263">
        <v>12</v>
      </c>
      <c r="I140" s="264"/>
      <c r="J140" s="265">
        <f>ROUND(I140*H140,2)</f>
        <v>0</v>
      </c>
      <c r="K140" s="261" t="s">
        <v>172</v>
      </c>
      <c r="L140" s="45"/>
      <c r="M140" s="266" t="s">
        <v>19</v>
      </c>
      <c r="N140" s="267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219</v>
      </c>
      <c r="AT140" s="224" t="s">
        <v>203</v>
      </c>
      <c r="AU140" s="224" t="s">
        <v>79</v>
      </c>
      <c r="AY140" s="18" t="s">
        <v>168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219</v>
      </c>
      <c r="BM140" s="224" t="s">
        <v>225</v>
      </c>
    </row>
    <row r="141" s="13" customFormat="1">
      <c r="A141" s="13"/>
      <c r="B141" s="226"/>
      <c r="C141" s="227"/>
      <c r="D141" s="228" t="s">
        <v>176</v>
      </c>
      <c r="E141" s="229" t="s">
        <v>19</v>
      </c>
      <c r="F141" s="230" t="s">
        <v>177</v>
      </c>
      <c r="G141" s="227"/>
      <c r="H141" s="229" t="s">
        <v>19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176</v>
      </c>
      <c r="AU141" s="236" t="s">
        <v>79</v>
      </c>
      <c r="AV141" s="13" t="s">
        <v>79</v>
      </c>
      <c r="AW141" s="13" t="s">
        <v>33</v>
      </c>
      <c r="AX141" s="13" t="s">
        <v>72</v>
      </c>
      <c r="AY141" s="236" t="s">
        <v>168</v>
      </c>
    </row>
    <row r="142" s="13" customFormat="1">
      <c r="A142" s="13"/>
      <c r="B142" s="226"/>
      <c r="C142" s="227"/>
      <c r="D142" s="228" t="s">
        <v>176</v>
      </c>
      <c r="E142" s="229" t="s">
        <v>19</v>
      </c>
      <c r="F142" s="230" t="s">
        <v>226</v>
      </c>
      <c r="G142" s="227"/>
      <c r="H142" s="229" t="s">
        <v>19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176</v>
      </c>
      <c r="AU142" s="236" t="s">
        <v>79</v>
      </c>
      <c r="AV142" s="13" t="s">
        <v>79</v>
      </c>
      <c r="AW142" s="13" t="s">
        <v>33</v>
      </c>
      <c r="AX142" s="13" t="s">
        <v>72</v>
      </c>
      <c r="AY142" s="236" t="s">
        <v>168</v>
      </c>
    </row>
    <row r="143" s="14" customFormat="1">
      <c r="A143" s="14"/>
      <c r="B143" s="237"/>
      <c r="C143" s="238"/>
      <c r="D143" s="228" t="s">
        <v>176</v>
      </c>
      <c r="E143" s="239" t="s">
        <v>19</v>
      </c>
      <c r="F143" s="240" t="s">
        <v>227</v>
      </c>
      <c r="G143" s="238"/>
      <c r="H143" s="241">
        <v>12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176</v>
      </c>
      <c r="AU143" s="247" t="s">
        <v>79</v>
      </c>
      <c r="AV143" s="14" t="s">
        <v>81</v>
      </c>
      <c r="AW143" s="14" t="s">
        <v>33</v>
      </c>
      <c r="AX143" s="14" t="s">
        <v>79</v>
      </c>
      <c r="AY143" s="247" t="s">
        <v>168</v>
      </c>
    </row>
    <row r="144" s="2" customFormat="1" ht="90" customHeight="1">
      <c r="A144" s="39"/>
      <c r="B144" s="40"/>
      <c r="C144" s="259" t="s">
        <v>228</v>
      </c>
      <c r="D144" s="259" t="s">
        <v>203</v>
      </c>
      <c r="E144" s="260" t="s">
        <v>229</v>
      </c>
      <c r="F144" s="261" t="s">
        <v>230</v>
      </c>
      <c r="G144" s="262" t="s">
        <v>224</v>
      </c>
      <c r="H144" s="263">
        <v>18</v>
      </c>
      <c r="I144" s="264"/>
      <c r="J144" s="265">
        <f>ROUND(I144*H144,2)</f>
        <v>0</v>
      </c>
      <c r="K144" s="261" t="s">
        <v>172</v>
      </c>
      <c r="L144" s="45"/>
      <c r="M144" s="266" t="s">
        <v>19</v>
      </c>
      <c r="N144" s="267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219</v>
      </c>
      <c r="AT144" s="224" t="s">
        <v>203</v>
      </c>
      <c r="AU144" s="224" t="s">
        <v>79</v>
      </c>
      <c r="AY144" s="18" t="s">
        <v>168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219</v>
      </c>
      <c r="BM144" s="224" t="s">
        <v>231</v>
      </c>
    </row>
    <row r="145" s="13" customFormat="1">
      <c r="A145" s="13"/>
      <c r="B145" s="226"/>
      <c r="C145" s="227"/>
      <c r="D145" s="228" t="s">
        <v>176</v>
      </c>
      <c r="E145" s="229" t="s">
        <v>19</v>
      </c>
      <c r="F145" s="230" t="s">
        <v>177</v>
      </c>
      <c r="G145" s="227"/>
      <c r="H145" s="229" t="s">
        <v>19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176</v>
      </c>
      <c r="AU145" s="236" t="s">
        <v>79</v>
      </c>
      <c r="AV145" s="13" t="s">
        <v>79</v>
      </c>
      <c r="AW145" s="13" t="s">
        <v>33</v>
      </c>
      <c r="AX145" s="13" t="s">
        <v>72</v>
      </c>
      <c r="AY145" s="236" t="s">
        <v>168</v>
      </c>
    </row>
    <row r="146" s="13" customFormat="1">
      <c r="A146" s="13"/>
      <c r="B146" s="226"/>
      <c r="C146" s="227"/>
      <c r="D146" s="228" t="s">
        <v>176</v>
      </c>
      <c r="E146" s="229" t="s">
        <v>19</v>
      </c>
      <c r="F146" s="230" t="s">
        <v>232</v>
      </c>
      <c r="G146" s="227"/>
      <c r="H146" s="229" t="s">
        <v>19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176</v>
      </c>
      <c r="AU146" s="236" t="s">
        <v>79</v>
      </c>
      <c r="AV146" s="13" t="s">
        <v>79</v>
      </c>
      <c r="AW146" s="13" t="s">
        <v>33</v>
      </c>
      <c r="AX146" s="13" t="s">
        <v>72</v>
      </c>
      <c r="AY146" s="236" t="s">
        <v>168</v>
      </c>
    </row>
    <row r="147" s="14" customFormat="1">
      <c r="A147" s="14"/>
      <c r="B147" s="237"/>
      <c r="C147" s="238"/>
      <c r="D147" s="228" t="s">
        <v>176</v>
      </c>
      <c r="E147" s="239" t="s">
        <v>19</v>
      </c>
      <c r="F147" s="240" t="s">
        <v>233</v>
      </c>
      <c r="G147" s="238"/>
      <c r="H147" s="241">
        <v>18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176</v>
      </c>
      <c r="AU147" s="247" t="s">
        <v>79</v>
      </c>
      <c r="AV147" s="14" t="s">
        <v>81</v>
      </c>
      <c r="AW147" s="14" t="s">
        <v>33</v>
      </c>
      <c r="AX147" s="14" t="s">
        <v>79</v>
      </c>
      <c r="AY147" s="247" t="s">
        <v>168</v>
      </c>
    </row>
    <row r="148" s="2" customFormat="1" ht="90" customHeight="1">
      <c r="A148" s="39"/>
      <c r="B148" s="40"/>
      <c r="C148" s="259" t="s">
        <v>227</v>
      </c>
      <c r="D148" s="259" t="s">
        <v>203</v>
      </c>
      <c r="E148" s="260" t="s">
        <v>234</v>
      </c>
      <c r="F148" s="261" t="s">
        <v>235</v>
      </c>
      <c r="G148" s="262" t="s">
        <v>224</v>
      </c>
      <c r="H148" s="263">
        <v>4</v>
      </c>
      <c r="I148" s="264"/>
      <c r="J148" s="265">
        <f>ROUND(I148*H148,2)</f>
        <v>0</v>
      </c>
      <c r="K148" s="261" t="s">
        <v>172</v>
      </c>
      <c r="L148" s="45"/>
      <c r="M148" s="266" t="s">
        <v>19</v>
      </c>
      <c r="N148" s="267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219</v>
      </c>
      <c r="AT148" s="224" t="s">
        <v>203</v>
      </c>
      <c r="AU148" s="224" t="s">
        <v>79</v>
      </c>
      <c r="AY148" s="18" t="s">
        <v>168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219</v>
      </c>
      <c r="BM148" s="224" t="s">
        <v>236</v>
      </c>
    </row>
    <row r="149" s="13" customFormat="1">
      <c r="A149" s="13"/>
      <c r="B149" s="226"/>
      <c r="C149" s="227"/>
      <c r="D149" s="228" t="s">
        <v>176</v>
      </c>
      <c r="E149" s="229" t="s">
        <v>19</v>
      </c>
      <c r="F149" s="230" t="s">
        <v>177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176</v>
      </c>
      <c r="AU149" s="236" t="s">
        <v>79</v>
      </c>
      <c r="AV149" s="13" t="s">
        <v>79</v>
      </c>
      <c r="AW149" s="13" t="s">
        <v>33</v>
      </c>
      <c r="AX149" s="13" t="s">
        <v>72</v>
      </c>
      <c r="AY149" s="236" t="s">
        <v>168</v>
      </c>
    </row>
    <row r="150" s="13" customFormat="1">
      <c r="A150" s="13"/>
      <c r="B150" s="226"/>
      <c r="C150" s="227"/>
      <c r="D150" s="228" t="s">
        <v>176</v>
      </c>
      <c r="E150" s="229" t="s">
        <v>19</v>
      </c>
      <c r="F150" s="230" t="s">
        <v>237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176</v>
      </c>
      <c r="AU150" s="236" t="s">
        <v>79</v>
      </c>
      <c r="AV150" s="13" t="s">
        <v>79</v>
      </c>
      <c r="AW150" s="13" t="s">
        <v>33</v>
      </c>
      <c r="AX150" s="13" t="s">
        <v>72</v>
      </c>
      <c r="AY150" s="236" t="s">
        <v>168</v>
      </c>
    </row>
    <row r="151" s="14" customFormat="1">
      <c r="A151" s="14"/>
      <c r="B151" s="237"/>
      <c r="C151" s="238"/>
      <c r="D151" s="228" t="s">
        <v>176</v>
      </c>
      <c r="E151" s="239" t="s">
        <v>19</v>
      </c>
      <c r="F151" s="240" t="s">
        <v>174</v>
      </c>
      <c r="G151" s="238"/>
      <c r="H151" s="241">
        <v>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176</v>
      </c>
      <c r="AU151" s="247" t="s">
        <v>79</v>
      </c>
      <c r="AV151" s="14" t="s">
        <v>81</v>
      </c>
      <c r="AW151" s="14" t="s">
        <v>33</v>
      </c>
      <c r="AX151" s="14" t="s">
        <v>79</v>
      </c>
      <c r="AY151" s="247" t="s">
        <v>168</v>
      </c>
    </row>
    <row r="152" s="2" customFormat="1" ht="90" customHeight="1">
      <c r="A152" s="39"/>
      <c r="B152" s="40"/>
      <c r="C152" s="259" t="s">
        <v>238</v>
      </c>
      <c r="D152" s="259" t="s">
        <v>203</v>
      </c>
      <c r="E152" s="260" t="s">
        <v>239</v>
      </c>
      <c r="F152" s="261" t="s">
        <v>240</v>
      </c>
      <c r="G152" s="262" t="s">
        <v>224</v>
      </c>
      <c r="H152" s="263">
        <v>2</v>
      </c>
      <c r="I152" s="264"/>
      <c r="J152" s="265">
        <f>ROUND(I152*H152,2)</f>
        <v>0</v>
      </c>
      <c r="K152" s="261" t="s">
        <v>172</v>
      </c>
      <c r="L152" s="45"/>
      <c r="M152" s="266" t="s">
        <v>19</v>
      </c>
      <c r="N152" s="267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219</v>
      </c>
      <c r="AT152" s="224" t="s">
        <v>203</v>
      </c>
      <c r="AU152" s="224" t="s">
        <v>79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219</v>
      </c>
      <c r="BM152" s="224" t="s">
        <v>241</v>
      </c>
    </row>
    <row r="153" s="13" customFormat="1">
      <c r="A153" s="13"/>
      <c r="B153" s="226"/>
      <c r="C153" s="227"/>
      <c r="D153" s="228" t="s">
        <v>176</v>
      </c>
      <c r="E153" s="229" t="s">
        <v>19</v>
      </c>
      <c r="F153" s="230" t="s">
        <v>177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176</v>
      </c>
      <c r="AU153" s="236" t="s">
        <v>79</v>
      </c>
      <c r="AV153" s="13" t="s">
        <v>79</v>
      </c>
      <c r="AW153" s="13" t="s">
        <v>33</v>
      </c>
      <c r="AX153" s="13" t="s">
        <v>72</v>
      </c>
      <c r="AY153" s="236" t="s">
        <v>168</v>
      </c>
    </row>
    <row r="154" s="13" customFormat="1">
      <c r="A154" s="13"/>
      <c r="B154" s="226"/>
      <c r="C154" s="227"/>
      <c r="D154" s="228" t="s">
        <v>176</v>
      </c>
      <c r="E154" s="229" t="s">
        <v>19</v>
      </c>
      <c r="F154" s="230" t="s">
        <v>242</v>
      </c>
      <c r="G154" s="227"/>
      <c r="H154" s="229" t="s">
        <v>19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176</v>
      </c>
      <c r="AU154" s="236" t="s">
        <v>79</v>
      </c>
      <c r="AV154" s="13" t="s">
        <v>79</v>
      </c>
      <c r="AW154" s="13" t="s">
        <v>33</v>
      </c>
      <c r="AX154" s="13" t="s">
        <v>72</v>
      </c>
      <c r="AY154" s="236" t="s">
        <v>168</v>
      </c>
    </row>
    <row r="155" s="14" customFormat="1">
      <c r="A155" s="14"/>
      <c r="B155" s="237"/>
      <c r="C155" s="238"/>
      <c r="D155" s="228" t="s">
        <v>176</v>
      </c>
      <c r="E155" s="239" t="s">
        <v>19</v>
      </c>
      <c r="F155" s="240" t="s">
        <v>81</v>
      </c>
      <c r="G155" s="238"/>
      <c r="H155" s="241">
        <v>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176</v>
      </c>
      <c r="AU155" s="247" t="s">
        <v>79</v>
      </c>
      <c r="AV155" s="14" t="s">
        <v>81</v>
      </c>
      <c r="AW155" s="14" t="s">
        <v>33</v>
      </c>
      <c r="AX155" s="14" t="s">
        <v>79</v>
      </c>
      <c r="AY155" s="247" t="s">
        <v>168</v>
      </c>
    </row>
    <row r="156" s="2" customFormat="1" ht="90" customHeight="1">
      <c r="A156" s="39"/>
      <c r="B156" s="40"/>
      <c r="C156" s="259" t="s">
        <v>243</v>
      </c>
      <c r="D156" s="259" t="s">
        <v>203</v>
      </c>
      <c r="E156" s="260" t="s">
        <v>244</v>
      </c>
      <c r="F156" s="261" t="s">
        <v>245</v>
      </c>
      <c r="G156" s="262" t="s">
        <v>224</v>
      </c>
      <c r="H156" s="263">
        <v>4</v>
      </c>
      <c r="I156" s="264"/>
      <c r="J156" s="265">
        <f>ROUND(I156*H156,2)</f>
        <v>0</v>
      </c>
      <c r="K156" s="261" t="s">
        <v>172</v>
      </c>
      <c r="L156" s="45"/>
      <c r="M156" s="266" t="s">
        <v>19</v>
      </c>
      <c r="N156" s="267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219</v>
      </c>
      <c r="AT156" s="224" t="s">
        <v>203</v>
      </c>
      <c r="AU156" s="224" t="s">
        <v>79</v>
      </c>
      <c r="AY156" s="18" t="s">
        <v>168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219</v>
      </c>
      <c r="BM156" s="224" t="s">
        <v>246</v>
      </c>
    </row>
    <row r="157" s="13" customFormat="1">
      <c r="A157" s="13"/>
      <c r="B157" s="226"/>
      <c r="C157" s="227"/>
      <c r="D157" s="228" t="s">
        <v>176</v>
      </c>
      <c r="E157" s="229" t="s">
        <v>19</v>
      </c>
      <c r="F157" s="230" t="s">
        <v>177</v>
      </c>
      <c r="G157" s="227"/>
      <c r="H157" s="229" t="s">
        <v>19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176</v>
      </c>
      <c r="AU157" s="236" t="s">
        <v>79</v>
      </c>
      <c r="AV157" s="13" t="s">
        <v>79</v>
      </c>
      <c r="AW157" s="13" t="s">
        <v>33</v>
      </c>
      <c r="AX157" s="13" t="s">
        <v>72</v>
      </c>
      <c r="AY157" s="236" t="s">
        <v>168</v>
      </c>
    </row>
    <row r="158" s="13" customFormat="1">
      <c r="A158" s="13"/>
      <c r="B158" s="226"/>
      <c r="C158" s="227"/>
      <c r="D158" s="228" t="s">
        <v>176</v>
      </c>
      <c r="E158" s="229" t="s">
        <v>19</v>
      </c>
      <c r="F158" s="230" t="s">
        <v>247</v>
      </c>
      <c r="G158" s="227"/>
      <c r="H158" s="229" t="s">
        <v>19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176</v>
      </c>
      <c r="AU158" s="236" t="s">
        <v>79</v>
      </c>
      <c r="AV158" s="13" t="s">
        <v>79</v>
      </c>
      <c r="AW158" s="13" t="s">
        <v>33</v>
      </c>
      <c r="AX158" s="13" t="s">
        <v>72</v>
      </c>
      <c r="AY158" s="236" t="s">
        <v>168</v>
      </c>
    </row>
    <row r="159" s="14" customFormat="1">
      <c r="A159" s="14"/>
      <c r="B159" s="237"/>
      <c r="C159" s="238"/>
      <c r="D159" s="228" t="s">
        <v>176</v>
      </c>
      <c r="E159" s="239" t="s">
        <v>19</v>
      </c>
      <c r="F159" s="240" t="s">
        <v>174</v>
      </c>
      <c r="G159" s="238"/>
      <c r="H159" s="241">
        <v>4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176</v>
      </c>
      <c r="AU159" s="247" t="s">
        <v>79</v>
      </c>
      <c r="AV159" s="14" t="s">
        <v>81</v>
      </c>
      <c r="AW159" s="14" t="s">
        <v>33</v>
      </c>
      <c r="AX159" s="14" t="s">
        <v>79</v>
      </c>
      <c r="AY159" s="247" t="s">
        <v>168</v>
      </c>
    </row>
    <row r="160" s="2" customFormat="1" ht="49.05" customHeight="1">
      <c r="A160" s="39"/>
      <c r="B160" s="40"/>
      <c r="C160" s="212" t="s">
        <v>8</v>
      </c>
      <c r="D160" s="212" t="s">
        <v>169</v>
      </c>
      <c r="E160" s="213" t="s">
        <v>248</v>
      </c>
      <c r="F160" s="214" t="s">
        <v>249</v>
      </c>
      <c r="G160" s="215" t="s">
        <v>224</v>
      </c>
      <c r="H160" s="216">
        <v>10</v>
      </c>
      <c r="I160" s="217"/>
      <c r="J160" s="218">
        <f>ROUND(I160*H160,2)</f>
        <v>0</v>
      </c>
      <c r="K160" s="214" t="s">
        <v>172</v>
      </c>
      <c r="L160" s="219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250</v>
      </c>
      <c r="AT160" s="224" t="s">
        <v>169</v>
      </c>
      <c r="AU160" s="224" t="s">
        <v>79</v>
      </c>
      <c r="AY160" s="18" t="s">
        <v>168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251</v>
      </c>
      <c r="BM160" s="224" t="s">
        <v>252</v>
      </c>
    </row>
    <row r="161" s="2" customFormat="1" ht="49.05" customHeight="1">
      <c r="A161" s="39"/>
      <c r="B161" s="40"/>
      <c r="C161" s="212" t="s">
        <v>253</v>
      </c>
      <c r="D161" s="212" t="s">
        <v>169</v>
      </c>
      <c r="E161" s="213" t="s">
        <v>254</v>
      </c>
      <c r="F161" s="214" t="s">
        <v>255</v>
      </c>
      <c r="G161" s="215" t="s">
        <v>224</v>
      </c>
      <c r="H161" s="216">
        <v>3</v>
      </c>
      <c r="I161" s="217"/>
      <c r="J161" s="218">
        <f>ROUND(I161*H161,2)</f>
        <v>0</v>
      </c>
      <c r="K161" s="214" t="s">
        <v>256</v>
      </c>
      <c r="L161" s="219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250</v>
      </c>
      <c r="AT161" s="224" t="s">
        <v>169</v>
      </c>
      <c r="AU161" s="224" t="s">
        <v>79</v>
      </c>
      <c r="AY161" s="18" t="s">
        <v>168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251</v>
      </c>
      <c r="BM161" s="224" t="s">
        <v>257</v>
      </c>
    </row>
    <row r="162" s="2" customFormat="1" ht="62.7" customHeight="1">
      <c r="A162" s="39"/>
      <c r="B162" s="40"/>
      <c r="C162" s="259" t="s">
        <v>258</v>
      </c>
      <c r="D162" s="259" t="s">
        <v>203</v>
      </c>
      <c r="E162" s="260" t="s">
        <v>259</v>
      </c>
      <c r="F162" s="261" t="s">
        <v>260</v>
      </c>
      <c r="G162" s="262" t="s">
        <v>224</v>
      </c>
      <c r="H162" s="263">
        <v>10</v>
      </c>
      <c r="I162" s="264"/>
      <c r="J162" s="265">
        <f>ROUND(I162*H162,2)</f>
        <v>0</v>
      </c>
      <c r="K162" s="261" t="s">
        <v>172</v>
      </c>
      <c r="L162" s="45"/>
      <c r="M162" s="266" t="s">
        <v>19</v>
      </c>
      <c r="N162" s="267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174</v>
      </c>
      <c r="AT162" s="224" t="s">
        <v>203</v>
      </c>
      <c r="AU162" s="224" t="s">
        <v>79</v>
      </c>
      <c r="AY162" s="18" t="s">
        <v>168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174</v>
      </c>
      <c r="BM162" s="224" t="s">
        <v>261</v>
      </c>
    </row>
    <row r="163" s="13" customFormat="1">
      <c r="A163" s="13"/>
      <c r="B163" s="226"/>
      <c r="C163" s="227"/>
      <c r="D163" s="228" t="s">
        <v>176</v>
      </c>
      <c r="E163" s="229" t="s">
        <v>19</v>
      </c>
      <c r="F163" s="230" t="s">
        <v>262</v>
      </c>
      <c r="G163" s="227"/>
      <c r="H163" s="229" t="s">
        <v>19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176</v>
      </c>
      <c r="AU163" s="236" t="s">
        <v>79</v>
      </c>
      <c r="AV163" s="13" t="s">
        <v>79</v>
      </c>
      <c r="AW163" s="13" t="s">
        <v>33</v>
      </c>
      <c r="AX163" s="13" t="s">
        <v>72</v>
      </c>
      <c r="AY163" s="236" t="s">
        <v>168</v>
      </c>
    </row>
    <row r="164" s="14" customFormat="1">
      <c r="A164" s="14"/>
      <c r="B164" s="237"/>
      <c r="C164" s="238"/>
      <c r="D164" s="228" t="s">
        <v>176</v>
      </c>
      <c r="E164" s="239" t="s">
        <v>19</v>
      </c>
      <c r="F164" s="240" t="s">
        <v>202</v>
      </c>
      <c r="G164" s="238"/>
      <c r="H164" s="241">
        <v>6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176</v>
      </c>
      <c r="AU164" s="247" t="s">
        <v>79</v>
      </c>
      <c r="AV164" s="14" t="s">
        <v>81</v>
      </c>
      <c r="AW164" s="14" t="s">
        <v>33</v>
      </c>
      <c r="AX164" s="14" t="s">
        <v>72</v>
      </c>
      <c r="AY164" s="247" t="s">
        <v>168</v>
      </c>
    </row>
    <row r="165" s="13" customFormat="1">
      <c r="A165" s="13"/>
      <c r="B165" s="226"/>
      <c r="C165" s="227"/>
      <c r="D165" s="228" t="s">
        <v>176</v>
      </c>
      <c r="E165" s="229" t="s">
        <v>19</v>
      </c>
      <c r="F165" s="230" t="s">
        <v>263</v>
      </c>
      <c r="G165" s="227"/>
      <c r="H165" s="229" t="s">
        <v>19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176</v>
      </c>
      <c r="AU165" s="236" t="s">
        <v>79</v>
      </c>
      <c r="AV165" s="13" t="s">
        <v>79</v>
      </c>
      <c r="AW165" s="13" t="s">
        <v>33</v>
      </c>
      <c r="AX165" s="13" t="s">
        <v>72</v>
      </c>
      <c r="AY165" s="236" t="s">
        <v>168</v>
      </c>
    </row>
    <row r="166" s="14" customFormat="1">
      <c r="A166" s="14"/>
      <c r="B166" s="237"/>
      <c r="C166" s="238"/>
      <c r="D166" s="228" t="s">
        <v>176</v>
      </c>
      <c r="E166" s="239" t="s">
        <v>19</v>
      </c>
      <c r="F166" s="240" t="s">
        <v>174</v>
      </c>
      <c r="G166" s="238"/>
      <c r="H166" s="241">
        <v>4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176</v>
      </c>
      <c r="AU166" s="247" t="s">
        <v>79</v>
      </c>
      <c r="AV166" s="14" t="s">
        <v>81</v>
      </c>
      <c r="AW166" s="14" t="s">
        <v>33</v>
      </c>
      <c r="AX166" s="14" t="s">
        <v>72</v>
      </c>
      <c r="AY166" s="247" t="s">
        <v>168</v>
      </c>
    </row>
    <row r="167" s="15" customFormat="1">
      <c r="A167" s="15"/>
      <c r="B167" s="248"/>
      <c r="C167" s="249"/>
      <c r="D167" s="228" t="s">
        <v>176</v>
      </c>
      <c r="E167" s="250" t="s">
        <v>19</v>
      </c>
      <c r="F167" s="251" t="s">
        <v>180</v>
      </c>
      <c r="G167" s="249"/>
      <c r="H167" s="252">
        <v>10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176</v>
      </c>
      <c r="AU167" s="258" t="s">
        <v>79</v>
      </c>
      <c r="AV167" s="15" t="s">
        <v>174</v>
      </c>
      <c r="AW167" s="15" t="s">
        <v>33</v>
      </c>
      <c r="AX167" s="15" t="s">
        <v>79</v>
      </c>
      <c r="AY167" s="258" t="s">
        <v>168</v>
      </c>
    </row>
    <row r="168" s="2" customFormat="1" ht="62.7" customHeight="1">
      <c r="A168" s="39"/>
      <c r="B168" s="40"/>
      <c r="C168" s="259" t="s">
        <v>233</v>
      </c>
      <c r="D168" s="259" t="s">
        <v>203</v>
      </c>
      <c r="E168" s="260" t="s">
        <v>264</v>
      </c>
      <c r="F168" s="261" t="s">
        <v>265</v>
      </c>
      <c r="G168" s="262" t="s">
        <v>224</v>
      </c>
      <c r="H168" s="263">
        <v>3</v>
      </c>
      <c r="I168" s="264"/>
      <c r="J168" s="265">
        <f>ROUND(I168*H168,2)</f>
        <v>0</v>
      </c>
      <c r="K168" s="261" t="s">
        <v>172</v>
      </c>
      <c r="L168" s="45"/>
      <c r="M168" s="266" t="s">
        <v>19</v>
      </c>
      <c r="N168" s="267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174</v>
      </c>
      <c r="AT168" s="224" t="s">
        <v>203</v>
      </c>
      <c r="AU168" s="224" t="s">
        <v>79</v>
      </c>
      <c r="AY168" s="18" t="s">
        <v>168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174</v>
      </c>
      <c r="BM168" s="224" t="s">
        <v>266</v>
      </c>
    </row>
    <row r="169" s="13" customFormat="1">
      <c r="A169" s="13"/>
      <c r="B169" s="226"/>
      <c r="C169" s="227"/>
      <c r="D169" s="228" t="s">
        <v>176</v>
      </c>
      <c r="E169" s="229" t="s">
        <v>19</v>
      </c>
      <c r="F169" s="230" t="s">
        <v>237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176</v>
      </c>
      <c r="AU169" s="236" t="s">
        <v>79</v>
      </c>
      <c r="AV169" s="13" t="s">
        <v>79</v>
      </c>
      <c r="AW169" s="13" t="s">
        <v>33</v>
      </c>
      <c r="AX169" s="13" t="s">
        <v>72</v>
      </c>
      <c r="AY169" s="236" t="s">
        <v>168</v>
      </c>
    </row>
    <row r="170" s="14" customFormat="1">
      <c r="A170" s="14"/>
      <c r="B170" s="237"/>
      <c r="C170" s="238"/>
      <c r="D170" s="228" t="s">
        <v>176</v>
      </c>
      <c r="E170" s="239" t="s">
        <v>19</v>
      </c>
      <c r="F170" s="240" t="s">
        <v>186</v>
      </c>
      <c r="G170" s="238"/>
      <c r="H170" s="241">
        <v>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176</v>
      </c>
      <c r="AU170" s="247" t="s">
        <v>79</v>
      </c>
      <c r="AV170" s="14" t="s">
        <v>81</v>
      </c>
      <c r="AW170" s="14" t="s">
        <v>33</v>
      </c>
      <c r="AX170" s="14" t="s">
        <v>72</v>
      </c>
      <c r="AY170" s="247" t="s">
        <v>168</v>
      </c>
    </row>
    <row r="171" s="15" customFormat="1">
      <c r="A171" s="15"/>
      <c r="B171" s="248"/>
      <c r="C171" s="249"/>
      <c r="D171" s="228" t="s">
        <v>176</v>
      </c>
      <c r="E171" s="250" t="s">
        <v>19</v>
      </c>
      <c r="F171" s="251" t="s">
        <v>180</v>
      </c>
      <c r="G171" s="249"/>
      <c r="H171" s="252">
        <v>3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176</v>
      </c>
      <c r="AU171" s="258" t="s">
        <v>79</v>
      </c>
      <c r="AV171" s="15" t="s">
        <v>174</v>
      </c>
      <c r="AW171" s="15" t="s">
        <v>33</v>
      </c>
      <c r="AX171" s="15" t="s">
        <v>79</v>
      </c>
      <c r="AY171" s="258" t="s">
        <v>168</v>
      </c>
    </row>
    <row r="172" s="2" customFormat="1" ht="33" customHeight="1">
      <c r="A172" s="39"/>
      <c r="B172" s="40"/>
      <c r="C172" s="212" t="s">
        <v>267</v>
      </c>
      <c r="D172" s="212" t="s">
        <v>169</v>
      </c>
      <c r="E172" s="213" t="s">
        <v>268</v>
      </c>
      <c r="F172" s="214" t="s">
        <v>269</v>
      </c>
      <c r="G172" s="215" t="s">
        <v>110</v>
      </c>
      <c r="H172" s="216">
        <v>15</v>
      </c>
      <c r="I172" s="217"/>
      <c r="J172" s="218">
        <f>ROUND(I172*H172,2)</f>
        <v>0</v>
      </c>
      <c r="K172" s="214" t="s">
        <v>172</v>
      </c>
      <c r="L172" s="219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173</v>
      </c>
      <c r="AT172" s="224" t="s">
        <v>169</v>
      </c>
      <c r="AU172" s="224" t="s">
        <v>79</v>
      </c>
      <c r="AY172" s="18" t="s">
        <v>168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174</v>
      </c>
      <c r="BM172" s="224" t="s">
        <v>270</v>
      </c>
    </row>
    <row r="173" s="13" customFormat="1">
      <c r="A173" s="13"/>
      <c r="B173" s="226"/>
      <c r="C173" s="227"/>
      <c r="D173" s="228" t="s">
        <v>176</v>
      </c>
      <c r="E173" s="229" t="s">
        <v>19</v>
      </c>
      <c r="F173" s="230" t="s">
        <v>177</v>
      </c>
      <c r="G173" s="227"/>
      <c r="H173" s="229" t="s">
        <v>19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176</v>
      </c>
      <c r="AU173" s="236" t="s">
        <v>79</v>
      </c>
      <c r="AV173" s="13" t="s">
        <v>79</v>
      </c>
      <c r="AW173" s="13" t="s">
        <v>33</v>
      </c>
      <c r="AX173" s="13" t="s">
        <v>72</v>
      </c>
      <c r="AY173" s="236" t="s">
        <v>168</v>
      </c>
    </row>
    <row r="174" s="13" customFormat="1">
      <c r="A174" s="13"/>
      <c r="B174" s="226"/>
      <c r="C174" s="227"/>
      <c r="D174" s="228" t="s">
        <v>176</v>
      </c>
      <c r="E174" s="229" t="s">
        <v>19</v>
      </c>
      <c r="F174" s="230" t="s">
        <v>271</v>
      </c>
      <c r="G174" s="227"/>
      <c r="H174" s="229" t="s">
        <v>19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176</v>
      </c>
      <c r="AU174" s="236" t="s">
        <v>79</v>
      </c>
      <c r="AV174" s="13" t="s">
        <v>79</v>
      </c>
      <c r="AW174" s="13" t="s">
        <v>33</v>
      </c>
      <c r="AX174" s="13" t="s">
        <v>72</v>
      </c>
      <c r="AY174" s="236" t="s">
        <v>168</v>
      </c>
    </row>
    <row r="175" s="14" customFormat="1">
      <c r="A175" s="14"/>
      <c r="B175" s="237"/>
      <c r="C175" s="238"/>
      <c r="D175" s="228" t="s">
        <v>176</v>
      </c>
      <c r="E175" s="239" t="s">
        <v>19</v>
      </c>
      <c r="F175" s="240" t="s">
        <v>8</v>
      </c>
      <c r="G175" s="238"/>
      <c r="H175" s="241">
        <v>15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176</v>
      </c>
      <c r="AU175" s="247" t="s">
        <v>79</v>
      </c>
      <c r="AV175" s="14" t="s">
        <v>81</v>
      </c>
      <c r="AW175" s="14" t="s">
        <v>33</v>
      </c>
      <c r="AX175" s="14" t="s">
        <v>72</v>
      </c>
      <c r="AY175" s="247" t="s">
        <v>168</v>
      </c>
    </row>
    <row r="176" s="15" customFormat="1">
      <c r="A176" s="15"/>
      <c r="B176" s="248"/>
      <c r="C176" s="249"/>
      <c r="D176" s="228" t="s">
        <v>176</v>
      </c>
      <c r="E176" s="250" t="s">
        <v>108</v>
      </c>
      <c r="F176" s="251" t="s">
        <v>180</v>
      </c>
      <c r="G176" s="249"/>
      <c r="H176" s="252">
        <v>15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176</v>
      </c>
      <c r="AU176" s="258" t="s">
        <v>79</v>
      </c>
      <c r="AV176" s="15" t="s">
        <v>174</v>
      </c>
      <c r="AW176" s="15" t="s">
        <v>33</v>
      </c>
      <c r="AX176" s="15" t="s">
        <v>79</v>
      </c>
      <c r="AY176" s="258" t="s">
        <v>168</v>
      </c>
    </row>
    <row r="177" s="2" customFormat="1" ht="24.15" customHeight="1">
      <c r="A177" s="39"/>
      <c r="B177" s="40"/>
      <c r="C177" s="212" t="s">
        <v>272</v>
      </c>
      <c r="D177" s="212" t="s">
        <v>169</v>
      </c>
      <c r="E177" s="213" t="s">
        <v>273</v>
      </c>
      <c r="F177" s="214" t="s">
        <v>274</v>
      </c>
      <c r="G177" s="215" t="s">
        <v>110</v>
      </c>
      <c r="H177" s="216">
        <v>40</v>
      </c>
      <c r="I177" s="217"/>
      <c r="J177" s="218">
        <f>ROUND(I177*H177,2)</f>
        <v>0</v>
      </c>
      <c r="K177" s="214" t="s">
        <v>172</v>
      </c>
      <c r="L177" s="219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173</v>
      </c>
      <c r="AT177" s="224" t="s">
        <v>169</v>
      </c>
      <c r="AU177" s="224" t="s">
        <v>79</v>
      </c>
      <c r="AY177" s="18" t="s">
        <v>168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174</v>
      </c>
      <c r="BM177" s="224" t="s">
        <v>275</v>
      </c>
    </row>
    <row r="178" s="13" customFormat="1">
      <c r="A178" s="13"/>
      <c r="B178" s="226"/>
      <c r="C178" s="227"/>
      <c r="D178" s="228" t="s">
        <v>176</v>
      </c>
      <c r="E178" s="229" t="s">
        <v>19</v>
      </c>
      <c r="F178" s="230" t="s">
        <v>177</v>
      </c>
      <c r="G178" s="227"/>
      <c r="H178" s="229" t="s">
        <v>19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176</v>
      </c>
      <c r="AU178" s="236" t="s">
        <v>79</v>
      </c>
      <c r="AV178" s="13" t="s">
        <v>79</v>
      </c>
      <c r="AW178" s="13" t="s">
        <v>33</v>
      </c>
      <c r="AX178" s="13" t="s">
        <v>72</v>
      </c>
      <c r="AY178" s="236" t="s">
        <v>168</v>
      </c>
    </row>
    <row r="179" s="13" customFormat="1">
      <c r="A179" s="13"/>
      <c r="B179" s="226"/>
      <c r="C179" s="227"/>
      <c r="D179" s="228" t="s">
        <v>176</v>
      </c>
      <c r="E179" s="229" t="s">
        <v>19</v>
      </c>
      <c r="F179" s="230" t="s">
        <v>276</v>
      </c>
      <c r="G179" s="227"/>
      <c r="H179" s="229" t="s">
        <v>19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176</v>
      </c>
      <c r="AU179" s="236" t="s">
        <v>79</v>
      </c>
      <c r="AV179" s="13" t="s">
        <v>79</v>
      </c>
      <c r="AW179" s="13" t="s">
        <v>33</v>
      </c>
      <c r="AX179" s="13" t="s">
        <v>72</v>
      </c>
      <c r="AY179" s="236" t="s">
        <v>168</v>
      </c>
    </row>
    <row r="180" s="14" customFormat="1">
      <c r="A180" s="14"/>
      <c r="B180" s="237"/>
      <c r="C180" s="238"/>
      <c r="D180" s="228" t="s">
        <v>176</v>
      </c>
      <c r="E180" s="239" t="s">
        <v>19</v>
      </c>
      <c r="F180" s="240" t="s">
        <v>113</v>
      </c>
      <c r="G180" s="238"/>
      <c r="H180" s="241">
        <v>40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176</v>
      </c>
      <c r="AU180" s="247" t="s">
        <v>79</v>
      </c>
      <c r="AV180" s="14" t="s">
        <v>81</v>
      </c>
      <c r="AW180" s="14" t="s">
        <v>33</v>
      </c>
      <c r="AX180" s="14" t="s">
        <v>72</v>
      </c>
      <c r="AY180" s="247" t="s">
        <v>168</v>
      </c>
    </row>
    <row r="181" s="15" customFormat="1">
      <c r="A181" s="15"/>
      <c r="B181" s="248"/>
      <c r="C181" s="249"/>
      <c r="D181" s="228" t="s">
        <v>176</v>
      </c>
      <c r="E181" s="250" t="s">
        <v>111</v>
      </c>
      <c r="F181" s="251" t="s">
        <v>180</v>
      </c>
      <c r="G181" s="249"/>
      <c r="H181" s="252">
        <v>40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176</v>
      </c>
      <c r="AU181" s="258" t="s">
        <v>79</v>
      </c>
      <c r="AV181" s="15" t="s">
        <v>174</v>
      </c>
      <c r="AW181" s="15" t="s">
        <v>33</v>
      </c>
      <c r="AX181" s="15" t="s">
        <v>79</v>
      </c>
      <c r="AY181" s="258" t="s">
        <v>168</v>
      </c>
    </row>
    <row r="182" s="2" customFormat="1" ht="24.15" customHeight="1">
      <c r="A182" s="39"/>
      <c r="B182" s="40"/>
      <c r="C182" s="212" t="s">
        <v>7</v>
      </c>
      <c r="D182" s="212" t="s">
        <v>169</v>
      </c>
      <c r="E182" s="213" t="s">
        <v>277</v>
      </c>
      <c r="F182" s="214" t="s">
        <v>278</v>
      </c>
      <c r="G182" s="215" t="s">
        <v>110</v>
      </c>
      <c r="H182" s="216">
        <v>65</v>
      </c>
      <c r="I182" s="217"/>
      <c r="J182" s="218">
        <f>ROUND(I182*H182,2)</f>
        <v>0</v>
      </c>
      <c r="K182" s="214" t="s">
        <v>172</v>
      </c>
      <c r="L182" s="219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173</v>
      </c>
      <c r="AT182" s="224" t="s">
        <v>169</v>
      </c>
      <c r="AU182" s="224" t="s">
        <v>79</v>
      </c>
      <c r="AY182" s="18" t="s">
        <v>168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174</v>
      </c>
      <c r="BM182" s="224" t="s">
        <v>279</v>
      </c>
    </row>
    <row r="183" s="13" customFormat="1">
      <c r="A183" s="13"/>
      <c r="B183" s="226"/>
      <c r="C183" s="227"/>
      <c r="D183" s="228" t="s">
        <v>176</v>
      </c>
      <c r="E183" s="229" t="s">
        <v>19</v>
      </c>
      <c r="F183" s="230" t="s">
        <v>177</v>
      </c>
      <c r="G183" s="227"/>
      <c r="H183" s="229" t="s">
        <v>19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176</v>
      </c>
      <c r="AU183" s="236" t="s">
        <v>79</v>
      </c>
      <c r="AV183" s="13" t="s">
        <v>79</v>
      </c>
      <c r="AW183" s="13" t="s">
        <v>33</v>
      </c>
      <c r="AX183" s="13" t="s">
        <v>72</v>
      </c>
      <c r="AY183" s="236" t="s">
        <v>168</v>
      </c>
    </row>
    <row r="184" s="13" customFormat="1">
      <c r="A184" s="13"/>
      <c r="B184" s="226"/>
      <c r="C184" s="227"/>
      <c r="D184" s="228" t="s">
        <v>176</v>
      </c>
      <c r="E184" s="229" t="s">
        <v>19</v>
      </c>
      <c r="F184" s="230" t="s">
        <v>280</v>
      </c>
      <c r="G184" s="227"/>
      <c r="H184" s="229" t="s">
        <v>19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176</v>
      </c>
      <c r="AU184" s="236" t="s">
        <v>79</v>
      </c>
      <c r="AV184" s="13" t="s">
        <v>79</v>
      </c>
      <c r="AW184" s="13" t="s">
        <v>33</v>
      </c>
      <c r="AX184" s="13" t="s">
        <v>72</v>
      </c>
      <c r="AY184" s="236" t="s">
        <v>168</v>
      </c>
    </row>
    <row r="185" s="14" customFormat="1">
      <c r="A185" s="14"/>
      <c r="B185" s="237"/>
      <c r="C185" s="238"/>
      <c r="D185" s="228" t="s">
        <v>176</v>
      </c>
      <c r="E185" s="239" t="s">
        <v>19</v>
      </c>
      <c r="F185" s="240" t="s">
        <v>117</v>
      </c>
      <c r="G185" s="238"/>
      <c r="H185" s="241">
        <v>65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176</v>
      </c>
      <c r="AU185" s="247" t="s">
        <v>79</v>
      </c>
      <c r="AV185" s="14" t="s">
        <v>81</v>
      </c>
      <c r="AW185" s="14" t="s">
        <v>33</v>
      </c>
      <c r="AX185" s="14" t="s">
        <v>72</v>
      </c>
      <c r="AY185" s="247" t="s">
        <v>168</v>
      </c>
    </row>
    <row r="186" s="15" customFormat="1">
      <c r="A186" s="15"/>
      <c r="B186" s="248"/>
      <c r="C186" s="249"/>
      <c r="D186" s="228" t="s">
        <v>176</v>
      </c>
      <c r="E186" s="250" t="s">
        <v>115</v>
      </c>
      <c r="F186" s="251" t="s">
        <v>180</v>
      </c>
      <c r="G186" s="249"/>
      <c r="H186" s="252">
        <v>65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176</v>
      </c>
      <c r="AU186" s="258" t="s">
        <v>79</v>
      </c>
      <c r="AV186" s="15" t="s">
        <v>174</v>
      </c>
      <c r="AW186" s="15" t="s">
        <v>33</v>
      </c>
      <c r="AX186" s="15" t="s">
        <v>79</v>
      </c>
      <c r="AY186" s="258" t="s">
        <v>168</v>
      </c>
    </row>
    <row r="187" s="2" customFormat="1" ht="33" customHeight="1">
      <c r="A187" s="39"/>
      <c r="B187" s="40"/>
      <c r="C187" s="259" t="s">
        <v>281</v>
      </c>
      <c r="D187" s="259" t="s">
        <v>203</v>
      </c>
      <c r="E187" s="260" t="s">
        <v>282</v>
      </c>
      <c r="F187" s="261" t="s">
        <v>283</v>
      </c>
      <c r="G187" s="262" t="s">
        <v>110</v>
      </c>
      <c r="H187" s="263">
        <v>15</v>
      </c>
      <c r="I187" s="264"/>
      <c r="J187" s="265">
        <f>ROUND(I187*H187,2)</f>
        <v>0</v>
      </c>
      <c r="K187" s="261" t="s">
        <v>172</v>
      </c>
      <c r="L187" s="45"/>
      <c r="M187" s="266" t="s">
        <v>19</v>
      </c>
      <c r="N187" s="267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174</v>
      </c>
      <c r="AT187" s="224" t="s">
        <v>203</v>
      </c>
      <c r="AU187" s="224" t="s">
        <v>79</v>
      </c>
      <c r="AY187" s="18" t="s">
        <v>168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174</v>
      </c>
      <c r="BM187" s="224" t="s">
        <v>284</v>
      </c>
    </row>
    <row r="188" s="14" customFormat="1">
      <c r="A188" s="14"/>
      <c r="B188" s="237"/>
      <c r="C188" s="238"/>
      <c r="D188" s="228" t="s">
        <v>176</v>
      </c>
      <c r="E188" s="239" t="s">
        <v>19</v>
      </c>
      <c r="F188" s="240" t="s">
        <v>108</v>
      </c>
      <c r="G188" s="238"/>
      <c r="H188" s="241">
        <v>15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176</v>
      </c>
      <c r="AU188" s="247" t="s">
        <v>79</v>
      </c>
      <c r="AV188" s="14" t="s">
        <v>81</v>
      </c>
      <c r="AW188" s="14" t="s">
        <v>33</v>
      </c>
      <c r="AX188" s="14" t="s">
        <v>79</v>
      </c>
      <c r="AY188" s="247" t="s">
        <v>168</v>
      </c>
    </row>
    <row r="189" s="2" customFormat="1" ht="33" customHeight="1">
      <c r="A189" s="39"/>
      <c r="B189" s="40"/>
      <c r="C189" s="259" t="s">
        <v>285</v>
      </c>
      <c r="D189" s="259" t="s">
        <v>203</v>
      </c>
      <c r="E189" s="260" t="s">
        <v>286</v>
      </c>
      <c r="F189" s="261" t="s">
        <v>287</v>
      </c>
      <c r="G189" s="262" t="s">
        <v>110</v>
      </c>
      <c r="H189" s="263">
        <v>105</v>
      </c>
      <c r="I189" s="264"/>
      <c r="J189" s="265">
        <f>ROUND(I189*H189,2)</f>
        <v>0</v>
      </c>
      <c r="K189" s="261" t="s">
        <v>172</v>
      </c>
      <c r="L189" s="45"/>
      <c r="M189" s="266" t="s">
        <v>19</v>
      </c>
      <c r="N189" s="267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174</v>
      </c>
      <c r="AT189" s="224" t="s">
        <v>203</v>
      </c>
      <c r="AU189" s="224" t="s">
        <v>79</v>
      </c>
      <c r="AY189" s="18" t="s">
        <v>168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174</v>
      </c>
      <c r="BM189" s="224" t="s">
        <v>288</v>
      </c>
    </row>
    <row r="190" s="14" customFormat="1">
      <c r="A190" s="14"/>
      <c r="B190" s="237"/>
      <c r="C190" s="238"/>
      <c r="D190" s="228" t="s">
        <v>176</v>
      </c>
      <c r="E190" s="239" t="s">
        <v>19</v>
      </c>
      <c r="F190" s="240" t="s">
        <v>111</v>
      </c>
      <c r="G190" s="238"/>
      <c r="H190" s="241">
        <v>40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176</v>
      </c>
      <c r="AU190" s="247" t="s">
        <v>79</v>
      </c>
      <c r="AV190" s="14" t="s">
        <v>81</v>
      </c>
      <c r="AW190" s="14" t="s">
        <v>33</v>
      </c>
      <c r="AX190" s="14" t="s">
        <v>72</v>
      </c>
      <c r="AY190" s="247" t="s">
        <v>168</v>
      </c>
    </row>
    <row r="191" s="14" customFormat="1">
      <c r="A191" s="14"/>
      <c r="B191" s="237"/>
      <c r="C191" s="238"/>
      <c r="D191" s="228" t="s">
        <v>176</v>
      </c>
      <c r="E191" s="239" t="s">
        <v>19</v>
      </c>
      <c r="F191" s="240" t="s">
        <v>115</v>
      </c>
      <c r="G191" s="238"/>
      <c r="H191" s="241">
        <v>65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176</v>
      </c>
      <c r="AU191" s="247" t="s">
        <v>79</v>
      </c>
      <c r="AV191" s="14" t="s">
        <v>81</v>
      </c>
      <c r="AW191" s="14" t="s">
        <v>33</v>
      </c>
      <c r="AX191" s="14" t="s">
        <v>72</v>
      </c>
      <c r="AY191" s="247" t="s">
        <v>168</v>
      </c>
    </row>
    <row r="192" s="15" customFormat="1">
      <c r="A192" s="15"/>
      <c r="B192" s="248"/>
      <c r="C192" s="249"/>
      <c r="D192" s="228" t="s">
        <v>176</v>
      </c>
      <c r="E192" s="250" t="s">
        <v>19</v>
      </c>
      <c r="F192" s="251" t="s">
        <v>180</v>
      </c>
      <c r="G192" s="249"/>
      <c r="H192" s="252">
        <v>105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176</v>
      </c>
      <c r="AU192" s="258" t="s">
        <v>79</v>
      </c>
      <c r="AV192" s="15" t="s">
        <v>174</v>
      </c>
      <c r="AW192" s="15" t="s">
        <v>33</v>
      </c>
      <c r="AX192" s="15" t="s">
        <v>79</v>
      </c>
      <c r="AY192" s="258" t="s">
        <v>168</v>
      </c>
    </row>
    <row r="193" s="2" customFormat="1" ht="78" customHeight="1">
      <c r="A193" s="39"/>
      <c r="B193" s="40"/>
      <c r="C193" s="259" t="s">
        <v>289</v>
      </c>
      <c r="D193" s="259" t="s">
        <v>203</v>
      </c>
      <c r="E193" s="260" t="s">
        <v>290</v>
      </c>
      <c r="F193" s="261" t="s">
        <v>291</v>
      </c>
      <c r="G193" s="262" t="s">
        <v>224</v>
      </c>
      <c r="H193" s="263">
        <v>2</v>
      </c>
      <c r="I193" s="264"/>
      <c r="J193" s="265">
        <f>ROUND(I193*H193,2)</f>
        <v>0</v>
      </c>
      <c r="K193" s="261" t="s">
        <v>172</v>
      </c>
      <c r="L193" s="45"/>
      <c r="M193" s="266" t="s">
        <v>19</v>
      </c>
      <c r="N193" s="267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174</v>
      </c>
      <c r="AT193" s="224" t="s">
        <v>203</v>
      </c>
      <c r="AU193" s="224" t="s">
        <v>79</v>
      </c>
      <c r="AY193" s="18" t="s">
        <v>168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174</v>
      </c>
      <c r="BM193" s="224" t="s">
        <v>292</v>
      </c>
    </row>
    <row r="194" s="2" customFormat="1" ht="78" customHeight="1">
      <c r="A194" s="39"/>
      <c r="B194" s="40"/>
      <c r="C194" s="259" t="s">
        <v>293</v>
      </c>
      <c r="D194" s="259" t="s">
        <v>203</v>
      </c>
      <c r="E194" s="260" t="s">
        <v>294</v>
      </c>
      <c r="F194" s="261" t="s">
        <v>295</v>
      </c>
      <c r="G194" s="262" t="s">
        <v>224</v>
      </c>
      <c r="H194" s="263">
        <v>4</v>
      </c>
      <c r="I194" s="264"/>
      <c r="J194" s="265">
        <f>ROUND(I194*H194,2)</f>
        <v>0</v>
      </c>
      <c r="K194" s="261" t="s">
        <v>172</v>
      </c>
      <c r="L194" s="45"/>
      <c r="M194" s="266" t="s">
        <v>19</v>
      </c>
      <c r="N194" s="267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174</v>
      </c>
      <c r="AT194" s="224" t="s">
        <v>203</v>
      </c>
      <c r="AU194" s="224" t="s">
        <v>79</v>
      </c>
      <c r="AY194" s="18" t="s">
        <v>168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174</v>
      </c>
      <c r="BM194" s="224" t="s">
        <v>296</v>
      </c>
    </row>
    <row r="195" s="12" customFormat="1" ht="22.8" customHeight="1">
      <c r="A195" s="12"/>
      <c r="B195" s="198"/>
      <c r="C195" s="199"/>
      <c r="D195" s="200" t="s">
        <v>71</v>
      </c>
      <c r="E195" s="272" t="s">
        <v>297</v>
      </c>
      <c r="F195" s="272" t="s">
        <v>298</v>
      </c>
      <c r="G195" s="199"/>
      <c r="H195" s="199"/>
      <c r="I195" s="202"/>
      <c r="J195" s="273">
        <f>BK195</f>
        <v>0</v>
      </c>
      <c r="K195" s="199"/>
      <c r="L195" s="204"/>
      <c r="M195" s="205"/>
      <c r="N195" s="206"/>
      <c r="O195" s="206"/>
      <c r="P195" s="207">
        <f>SUM(P196:P260)</f>
        <v>0</v>
      </c>
      <c r="Q195" s="206"/>
      <c r="R195" s="207">
        <f>SUM(R196:R260)</f>
        <v>0</v>
      </c>
      <c r="S195" s="206"/>
      <c r="T195" s="208">
        <f>SUM(T196:T260)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79</v>
      </c>
      <c r="AY195" s="209" t="s">
        <v>168</v>
      </c>
      <c r="BK195" s="211">
        <f>SUM(BK196:BK260)</f>
        <v>0</v>
      </c>
    </row>
    <row r="196" s="2" customFormat="1" ht="24.15" customHeight="1">
      <c r="A196" s="39"/>
      <c r="B196" s="40"/>
      <c r="C196" s="212" t="s">
        <v>299</v>
      </c>
      <c r="D196" s="212" t="s">
        <v>169</v>
      </c>
      <c r="E196" s="213" t="s">
        <v>300</v>
      </c>
      <c r="F196" s="214" t="s">
        <v>301</v>
      </c>
      <c r="G196" s="215" t="s">
        <v>110</v>
      </c>
      <c r="H196" s="216">
        <v>8360</v>
      </c>
      <c r="I196" s="217"/>
      <c r="J196" s="218">
        <f>ROUND(I196*H196,2)</f>
        <v>0</v>
      </c>
      <c r="K196" s="214" t="s">
        <v>172</v>
      </c>
      <c r="L196" s="219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219</v>
      </c>
      <c r="AT196" s="224" t="s">
        <v>169</v>
      </c>
      <c r="AU196" s="224" t="s">
        <v>81</v>
      </c>
      <c r="AY196" s="18" t="s">
        <v>168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219</v>
      </c>
      <c r="BM196" s="224" t="s">
        <v>302</v>
      </c>
    </row>
    <row r="197" s="2" customFormat="1" ht="24.15" customHeight="1">
      <c r="A197" s="39"/>
      <c r="B197" s="40"/>
      <c r="C197" s="259" t="s">
        <v>303</v>
      </c>
      <c r="D197" s="259" t="s">
        <v>203</v>
      </c>
      <c r="E197" s="260" t="s">
        <v>304</v>
      </c>
      <c r="F197" s="261" t="s">
        <v>305</v>
      </c>
      <c r="G197" s="262" t="s">
        <v>110</v>
      </c>
      <c r="H197" s="263">
        <v>8360</v>
      </c>
      <c r="I197" s="264"/>
      <c r="J197" s="265">
        <f>ROUND(I197*H197,2)</f>
        <v>0</v>
      </c>
      <c r="K197" s="261" t="s">
        <v>172</v>
      </c>
      <c r="L197" s="45"/>
      <c r="M197" s="266" t="s">
        <v>19</v>
      </c>
      <c r="N197" s="267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219</v>
      </c>
      <c r="AT197" s="224" t="s">
        <v>203</v>
      </c>
      <c r="AU197" s="224" t="s">
        <v>81</v>
      </c>
      <c r="AY197" s="18" t="s">
        <v>168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219</v>
      </c>
      <c r="BM197" s="224" t="s">
        <v>306</v>
      </c>
    </row>
    <row r="198" s="2" customFormat="1" ht="21.75" customHeight="1">
      <c r="A198" s="39"/>
      <c r="B198" s="40"/>
      <c r="C198" s="259" t="s">
        <v>307</v>
      </c>
      <c r="D198" s="259" t="s">
        <v>203</v>
      </c>
      <c r="E198" s="260" t="s">
        <v>308</v>
      </c>
      <c r="F198" s="261" t="s">
        <v>309</v>
      </c>
      <c r="G198" s="262" t="s">
        <v>224</v>
      </c>
      <c r="H198" s="263">
        <v>6</v>
      </c>
      <c r="I198" s="264"/>
      <c r="J198" s="265">
        <f>ROUND(I198*H198,2)</f>
        <v>0</v>
      </c>
      <c r="K198" s="261" t="s">
        <v>172</v>
      </c>
      <c r="L198" s="45"/>
      <c r="M198" s="266" t="s">
        <v>19</v>
      </c>
      <c r="N198" s="267" t="s">
        <v>43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174</v>
      </c>
      <c r="AT198" s="224" t="s">
        <v>203</v>
      </c>
      <c r="AU198" s="224" t="s">
        <v>81</v>
      </c>
      <c r="AY198" s="18" t="s">
        <v>168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174</v>
      </c>
      <c r="BM198" s="224" t="s">
        <v>310</v>
      </c>
    </row>
    <row r="199" s="2" customFormat="1" ht="16.5" customHeight="1">
      <c r="A199" s="39"/>
      <c r="B199" s="40"/>
      <c r="C199" s="259" t="s">
        <v>311</v>
      </c>
      <c r="D199" s="259" t="s">
        <v>203</v>
      </c>
      <c r="E199" s="260" t="s">
        <v>312</v>
      </c>
      <c r="F199" s="261" t="s">
        <v>313</v>
      </c>
      <c r="G199" s="262" t="s">
        <v>314</v>
      </c>
      <c r="H199" s="263">
        <v>8.3599999999999994</v>
      </c>
      <c r="I199" s="264"/>
      <c r="J199" s="265">
        <f>ROUND(I199*H199,2)</f>
        <v>0</v>
      </c>
      <c r="K199" s="261" t="s">
        <v>172</v>
      </c>
      <c r="L199" s="45"/>
      <c r="M199" s="266" t="s">
        <v>19</v>
      </c>
      <c r="N199" s="267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174</v>
      </c>
      <c r="AT199" s="224" t="s">
        <v>203</v>
      </c>
      <c r="AU199" s="224" t="s">
        <v>81</v>
      </c>
      <c r="AY199" s="18" t="s">
        <v>168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174</v>
      </c>
      <c r="BM199" s="224" t="s">
        <v>315</v>
      </c>
    </row>
    <row r="200" s="2" customFormat="1" ht="33" customHeight="1">
      <c r="A200" s="39"/>
      <c r="B200" s="40"/>
      <c r="C200" s="212" t="s">
        <v>316</v>
      </c>
      <c r="D200" s="212" t="s">
        <v>169</v>
      </c>
      <c r="E200" s="213" t="s">
        <v>317</v>
      </c>
      <c r="F200" s="214" t="s">
        <v>318</v>
      </c>
      <c r="G200" s="215" t="s">
        <v>224</v>
      </c>
      <c r="H200" s="216">
        <v>6</v>
      </c>
      <c r="I200" s="217"/>
      <c r="J200" s="218">
        <f>ROUND(I200*H200,2)</f>
        <v>0</v>
      </c>
      <c r="K200" s="214" t="s">
        <v>172</v>
      </c>
      <c r="L200" s="219"/>
      <c r="M200" s="220" t="s">
        <v>19</v>
      </c>
      <c r="N200" s="221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173</v>
      </c>
      <c r="AT200" s="224" t="s">
        <v>169</v>
      </c>
      <c r="AU200" s="224" t="s">
        <v>81</v>
      </c>
      <c r="AY200" s="18" t="s">
        <v>168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174</v>
      </c>
      <c r="BM200" s="224" t="s">
        <v>319</v>
      </c>
    </row>
    <row r="201" s="2" customFormat="1" ht="24.15" customHeight="1">
      <c r="A201" s="39"/>
      <c r="B201" s="40"/>
      <c r="C201" s="259" t="s">
        <v>320</v>
      </c>
      <c r="D201" s="259" t="s">
        <v>203</v>
      </c>
      <c r="E201" s="260" t="s">
        <v>321</v>
      </c>
      <c r="F201" s="261" t="s">
        <v>322</v>
      </c>
      <c r="G201" s="262" t="s">
        <v>224</v>
      </c>
      <c r="H201" s="263">
        <v>6</v>
      </c>
      <c r="I201" s="264"/>
      <c r="J201" s="265">
        <f>ROUND(I201*H201,2)</f>
        <v>0</v>
      </c>
      <c r="K201" s="261" t="s">
        <v>172</v>
      </c>
      <c r="L201" s="45"/>
      <c r="M201" s="266" t="s">
        <v>19</v>
      </c>
      <c r="N201" s="267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174</v>
      </c>
      <c r="AT201" s="224" t="s">
        <v>203</v>
      </c>
      <c r="AU201" s="224" t="s">
        <v>81</v>
      </c>
      <c r="AY201" s="18" t="s">
        <v>168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174</v>
      </c>
      <c r="BM201" s="224" t="s">
        <v>323</v>
      </c>
    </row>
    <row r="202" s="2" customFormat="1" ht="37.8" customHeight="1">
      <c r="A202" s="39"/>
      <c r="B202" s="40"/>
      <c r="C202" s="212" t="s">
        <v>324</v>
      </c>
      <c r="D202" s="212" t="s">
        <v>169</v>
      </c>
      <c r="E202" s="213" t="s">
        <v>325</v>
      </c>
      <c r="F202" s="214" t="s">
        <v>326</v>
      </c>
      <c r="G202" s="215" t="s">
        <v>224</v>
      </c>
      <c r="H202" s="216">
        <v>15</v>
      </c>
      <c r="I202" s="217"/>
      <c r="J202" s="218">
        <f>ROUND(I202*H202,2)</f>
        <v>0</v>
      </c>
      <c r="K202" s="214" t="s">
        <v>172</v>
      </c>
      <c r="L202" s="219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173</v>
      </c>
      <c r="AT202" s="224" t="s">
        <v>169</v>
      </c>
      <c r="AU202" s="224" t="s">
        <v>81</v>
      </c>
      <c r="AY202" s="18" t="s">
        <v>168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174</v>
      </c>
      <c r="BM202" s="224" t="s">
        <v>327</v>
      </c>
    </row>
    <row r="203" s="2" customFormat="1" ht="24.15" customHeight="1">
      <c r="A203" s="39"/>
      <c r="B203" s="40"/>
      <c r="C203" s="259" t="s">
        <v>328</v>
      </c>
      <c r="D203" s="259" t="s">
        <v>203</v>
      </c>
      <c r="E203" s="260" t="s">
        <v>329</v>
      </c>
      <c r="F203" s="261" t="s">
        <v>330</v>
      </c>
      <c r="G203" s="262" t="s">
        <v>224</v>
      </c>
      <c r="H203" s="263">
        <v>15</v>
      </c>
      <c r="I203" s="264"/>
      <c r="J203" s="265">
        <f>ROUND(I203*H203,2)</f>
        <v>0</v>
      </c>
      <c r="K203" s="261" t="s">
        <v>172</v>
      </c>
      <c r="L203" s="45"/>
      <c r="M203" s="266" t="s">
        <v>19</v>
      </c>
      <c r="N203" s="267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174</v>
      </c>
      <c r="AT203" s="224" t="s">
        <v>203</v>
      </c>
      <c r="AU203" s="224" t="s">
        <v>81</v>
      </c>
      <c r="AY203" s="18" t="s">
        <v>168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174</v>
      </c>
      <c r="BM203" s="224" t="s">
        <v>331</v>
      </c>
    </row>
    <row r="204" s="2" customFormat="1" ht="37.8" customHeight="1">
      <c r="A204" s="39"/>
      <c r="B204" s="40"/>
      <c r="C204" s="212" t="s">
        <v>332</v>
      </c>
      <c r="D204" s="212" t="s">
        <v>169</v>
      </c>
      <c r="E204" s="213" t="s">
        <v>333</v>
      </c>
      <c r="F204" s="214" t="s">
        <v>334</v>
      </c>
      <c r="G204" s="215" t="s">
        <v>224</v>
      </c>
      <c r="H204" s="216">
        <v>8</v>
      </c>
      <c r="I204" s="217"/>
      <c r="J204" s="218">
        <f>ROUND(I204*H204,2)</f>
        <v>0</v>
      </c>
      <c r="K204" s="214" t="s">
        <v>172</v>
      </c>
      <c r="L204" s="219"/>
      <c r="M204" s="220" t="s">
        <v>19</v>
      </c>
      <c r="N204" s="221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219</v>
      </c>
      <c r="AT204" s="224" t="s">
        <v>169</v>
      </c>
      <c r="AU204" s="224" t="s">
        <v>81</v>
      </c>
      <c r="AY204" s="18" t="s">
        <v>168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219</v>
      </c>
      <c r="BM204" s="224" t="s">
        <v>335</v>
      </c>
    </row>
    <row r="205" s="2" customFormat="1" ht="33" customHeight="1">
      <c r="A205" s="39"/>
      <c r="B205" s="40"/>
      <c r="C205" s="212" t="s">
        <v>336</v>
      </c>
      <c r="D205" s="212" t="s">
        <v>169</v>
      </c>
      <c r="E205" s="213" t="s">
        <v>337</v>
      </c>
      <c r="F205" s="214" t="s">
        <v>338</v>
      </c>
      <c r="G205" s="215" t="s">
        <v>110</v>
      </c>
      <c r="H205" s="216">
        <v>3040</v>
      </c>
      <c r="I205" s="217"/>
      <c r="J205" s="218">
        <f>ROUND(I205*H205,2)</f>
        <v>0</v>
      </c>
      <c r="K205" s="214" t="s">
        <v>172</v>
      </c>
      <c r="L205" s="219"/>
      <c r="M205" s="220" t="s">
        <v>19</v>
      </c>
      <c r="N205" s="221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219</v>
      </c>
      <c r="AT205" s="224" t="s">
        <v>169</v>
      </c>
      <c r="AU205" s="224" t="s">
        <v>81</v>
      </c>
      <c r="AY205" s="18" t="s">
        <v>168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219</v>
      </c>
      <c r="BM205" s="224" t="s">
        <v>339</v>
      </c>
    </row>
    <row r="206" s="13" customFormat="1">
      <c r="A206" s="13"/>
      <c r="B206" s="226"/>
      <c r="C206" s="227"/>
      <c r="D206" s="228" t="s">
        <v>176</v>
      </c>
      <c r="E206" s="229" t="s">
        <v>19</v>
      </c>
      <c r="F206" s="230" t="s">
        <v>340</v>
      </c>
      <c r="G206" s="227"/>
      <c r="H206" s="229" t="s">
        <v>19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176</v>
      </c>
      <c r="AU206" s="236" t="s">
        <v>81</v>
      </c>
      <c r="AV206" s="13" t="s">
        <v>79</v>
      </c>
      <c r="AW206" s="13" t="s">
        <v>33</v>
      </c>
      <c r="AX206" s="13" t="s">
        <v>72</v>
      </c>
      <c r="AY206" s="236" t="s">
        <v>168</v>
      </c>
    </row>
    <row r="207" s="13" customFormat="1">
      <c r="A207" s="13"/>
      <c r="B207" s="226"/>
      <c r="C207" s="227"/>
      <c r="D207" s="228" t="s">
        <v>176</v>
      </c>
      <c r="E207" s="229" t="s">
        <v>19</v>
      </c>
      <c r="F207" s="230" t="s">
        <v>341</v>
      </c>
      <c r="G207" s="227"/>
      <c r="H207" s="229" t="s">
        <v>19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176</v>
      </c>
      <c r="AU207" s="236" t="s">
        <v>81</v>
      </c>
      <c r="AV207" s="13" t="s">
        <v>79</v>
      </c>
      <c r="AW207" s="13" t="s">
        <v>33</v>
      </c>
      <c r="AX207" s="13" t="s">
        <v>72</v>
      </c>
      <c r="AY207" s="236" t="s">
        <v>168</v>
      </c>
    </row>
    <row r="208" s="14" customFormat="1">
      <c r="A208" s="14"/>
      <c r="B208" s="237"/>
      <c r="C208" s="238"/>
      <c r="D208" s="228" t="s">
        <v>176</v>
      </c>
      <c r="E208" s="239" t="s">
        <v>19</v>
      </c>
      <c r="F208" s="240" t="s">
        <v>342</v>
      </c>
      <c r="G208" s="238"/>
      <c r="H208" s="241">
        <v>3040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176</v>
      </c>
      <c r="AU208" s="247" t="s">
        <v>81</v>
      </c>
      <c r="AV208" s="14" t="s">
        <v>81</v>
      </c>
      <c r="AW208" s="14" t="s">
        <v>33</v>
      </c>
      <c r="AX208" s="14" t="s">
        <v>72</v>
      </c>
      <c r="AY208" s="247" t="s">
        <v>168</v>
      </c>
    </row>
    <row r="209" s="15" customFormat="1">
      <c r="A209" s="15"/>
      <c r="B209" s="248"/>
      <c r="C209" s="249"/>
      <c r="D209" s="228" t="s">
        <v>176</v>
      </c>
      <c r="E209" s="250" t="s">
        <v>19</v>
      </c>
      <c r="F209" s="251" t="s">
        <v>180</v>
      </c>
      <c r="G209" s="249"/>
      <c r="H209" s="252">
        <v>3040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176</v>
      </c>
      <c r="AU209" s="258" t="s">
        <v>81</v>
      </c>
      <c r="AV209" s="15" t="s">
        <v>174</v>
      </c>
      <c r="AW209" s="15" t="s">
        <v>33</v>
      </c>
      <c r="AX209" s="15" t="s">
        <v>79</v>
      </c>
      <c r="AY209" s="258" t="s">
        <v>168</v>
      </c>
    </row>
    <row r="210" s="2" customFormat="1" ht="21.75" customHeight="1">
      <c r="A210" s="39"/>
      <c r="B210" s="40"/>
      <c r="C210" s="259" t="s">
        <v>343</v>
      </c>
      <c r="D210" s="259" t="s">
        <v>203</v>
      </c>
      <c r="E210" s="260" t="s">
        <v>344</v>
      </c>
      <c r="F210" s="261" t="s">
        <v>345</v>
      </c>
      <c r="G210" s="262" t="s">
        <v>110</v>
      </c>
      <c r="H210" s="263">
        <v>3040</v>
      </c>
      <c r="I210" s="264"/>
      <c r="J210" s="265">
        <f>ROUND(I210*H210,2)</f>
        <v>0</v>
      </c>
      <c r="K210" s="261" t="s">
        <v>172</v>
      </c>
      <c r="L210" s="45"/>
      <c r="M210" s="266" t="s">
        <v>19</v>
      </c>
      <c r="N210" s="267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219</v>
      </c>
      <c r="AT210" s="224" t="s">
        <v>203</v>
      </c>
      <c r="AU210" s="224" t="s">
        <v>81</v>
      </c>
      <c r="AY210" s="18" t="s">
        <v>168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219</v>
      </c>
      <c r="BM210" s="224" t="s">
        <v>346</v>
      </c>
    </row>
    <row r="211" s="13" customFormat="1">
      <c r="A211" s="13"/>
      <c r="B211" s="226"/>
      <c r="C211" s="227"/>
      <c r="D211" s="228" t="s">
        <v>176</v>
      </c>
      <c r="E211" s="229" t="s">
        <v>19</v>
      </c>
      <c r="F211" s="230" t="s">
        <v>340</v>
      </c>
      <c r="G211" s="227"/>
      <c r="H211" s="229" t="s">
        <v>19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176</v>
      </c>
      <c r="AU211" s="236" t="s">
        <v>81</v>
      </c>
      <c r="AV211" s="13" t="s">
        <v>79</v>
      </c>
      <c r="AW211" s="13" t="s">
        <v>33</v>
      </c>
      <c r="AX211" s="13" t="s">
        <v>72</v>
      </c>
      <c r="AY211" s="236" t="s">
        <v>168</v>
      </c>
    </row>
    <row r="212" s="13" customFormat="1">
      <c r="A212" s="13"/>
      <c r="B212" s="226"/>
      <c r="C212" s="227"/>
      <c r="D212" s="228" t="s">
        <v>176</v>
      </c>
      <c r="E212" s="229" t="s">
        <v>19</v>
      </c>
      <c r="F212" s="230" t="s">
        <v>341</v>
      </c>
      <c r="G212" s="227"/>
      <c r="H212" s="229" t="s">
        <v>19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176</v>
      </c>
      <c r="AU212" s="236" t="s">
        <v>81</v>
      </c>
      <c r="AV212" s="13" t="s">
        <v>79</v>
      </c>
      <c r="AW212" s="13" t="s">
        <v>33</v>
      </c>
      <c r="AX212" s="13" t="s">
        <v>72</v>
      </c>
      <c r="AY212" s="236" t="s">
        <v>168</v>
      </c>
    </row>
    <row r="213" s="14" customFormat="1">
      <c r="A213" s="14"/>
      <c r="B213" s="237"/>
      <c r="C213" s="238"/>
      <c r="D213" s="228" t="s">
        <v>176</v>
      </c>
      <c r="E213" s="239" t="s">
        <v>19</v>
      </c>
      <c r="F213" s="240" t="s">
        <v>342</v>
      </c>
      <c r="G213" s="238"/>
      <c r="H213" s="241">
        <v>3040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176</v>
      </c>
      <c r="AU213" s="247" t="s">
        <v>81</v>
      </c>
      <c r="AV213" s="14" t="s">
        <v>81</v>
      </c>
      <c r="AW213" s="14" t="s">
        <v>33</v>
      </c>
      <c r="AX213" s="14" t="s">
        <v>72</v>
      </c>
      <c r="AY213" s="247" t="s">
        <v>168</v>
      </c>
    </row>
    <row r="214" s="15" customFormat="1">
      <c r="A214" s="15"/>
      <c r="B214" s="248"/>
      <c r="C214" s="249"/>
      <c r="D214" s="228" t="s">
        <v>176</v>
      </c>
      <c r="E214" s="250" t="s">
        <v>19</v>
      </c>
      <c r="F214" s="251" t="s">
        <v>180</v>
      </c>
      <c r="G214" s="249"/>
      <c r="H214" s="252">
        <v>3040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176</v>
      </c>
      <c r="AU214" s="258" t="s">
        <v>81</v>
      </c>
      <c r="AV214" s="15" t="s">
        <v>174</v>
      </c>
      <c r="AW214" s="15" t="s">
        <v>33</v>
      </c>
      <c r="AX214" s="15" t="s">
        <v>79</v>
      </c>
      <c r="AY214" s="258" t="s">
        <v>168</v>
      </c>
    </row>
    <row r="215" s="2" customFormat="1" ht="24.15" customHeight="1">
      <c r="A215" s="39"/>
      <c r="B215" s="40"/>
      <c r="C215" s="212" t="s">
        <v>347</v>
      </c>
      <c r="D215" s="212" t="s">
        <v>169</v>
      </c>
      <c r="E215" s="213" t="s">
        <v>348</v>
      </c>
      <c r="F215" s="214" t="s">
        <v>349</v>
      </c>
      <c r="G215" s="215" t="s">
        <v>110</v>
      </c>
      <c r="H215" s="216">
        <v>50</v>
      </c>
      <c r="I215" s="217"/>
      <c r="J215" s="218">
        <f>ROUND(I215*H215,2)</f>
        <v>0</v>
      </c>
      <c r="K215" s="214" t="s">
        <v>172</v>
      </c>
      <c r="L215" s="219"/>
      <c r="M215" s="220" t="s">
        <v>19</v>
      </c>
      <c r="N215" s="221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219</v>
      </c>
      <c r="AT215" s="224" t="s">
        <v>169</v>
      </c>
      <c r="AU215" s="224" t="s">
        <v>81</v>
      </c>
      <c r="AY215" s="18" t="s">
        <v>168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219</v>
      </c>
      <c r="BM215" s="224" t="s">
        <v>350</v>
      </c>
    </row>
    <row r="216" s="13" customFormat="1">
      <c r="A216" s="13"/>
      <c r="B216" s="226"/>
      <c r="C216" s="227"/>
      <c r="D216" s="228" t="s">
        <v>176</v>
      </c>
      <c r="E216" s="229" t="s">
        <v>19</v>
      </c>
      <c r="F216" s="230" t="s">
        <v>340</v>
      </c>
      <c r="G216" s="227"/>
      <c r="H216" s="229" t="s">
        <v>19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176</v>
      </c>
      <c r="AU216" s="236" t="s">
        <v>81</v>
      </c>
      <c r="AV216" s="13" t="s">
        <v>79</v>
      </c>
      <c r="AW216" s="13" t="s">
        <v>33</v>
      </c>
      <c r="AX216" s="13" t="s">
        <v>72</v>
      </c>
      <c r="AY216" s="236" t="s">
        <v>168</v>
      </c>
    </row>
    <row r="217" s="13" customFormat="1">
      <c r="A217" s="13"/>
      <c r="B217" s="226"/>
      <c r="C217" s="227"/>
      <c r="D217" s="228" t="s">
        <v>176</v>
      </c>
      <c r="E217" s="229" t="s">
        <v>19</v>
      </c>
      <c r="F217" s="230" t="s">
        <v>351</v>
      </c>
      <c r="G217" s="227"/>
      <c r="H217" s="229" t="s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176</v>
      </c>
      <c r="AU217" s="236" t="s">
        <v>81</v>
      </c>
      <c r="AV217" s="13" t="s">
        <v>79</v>
      </c>
      <c r="AW217" s="13" t="s">
        <v>33</v>
      </c>
      <c r="AX217" s="13" t="s">
        <v>72</v>
      </c>
      <c r="AY217" s="236" t="s">
        <v>168</v>
      </c>
    </row>
    <row r="218" s="14" customFormat="1">
      <c r="A218" s="14"/>
      <c r="B218" s="237"/>
      <c r="C218" s="238"/>
      <c r="D218" s="228" t="s">
        <v>176</v>
      </c>
      <c r="E218" s="239" t="s">
        <v>19</v>
      </c>
      <c r="F218" s="240" t="s">
        <v>352</v>
      </c>
      <c r="G218" s="238"/>
      <c r="H218" s="241">
        <v>50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176</v>
      </c>
      <c r="AU218" s="247" t="s">
        <v>81</v>
      </c>
      <c r="AV218" s="14" t="s">
        <v>81</v>
      </c>
      <c r="AW218" s="14" t="s">
        <v>33</v>
      </c>
      <c r="AX218" s="14" t="s">
        <v>72</v>
      </c>
      <c r="AY218" s="247" t="s">
        <v>168</v>
      </c>
    </row>
    <row r="219" s="15" customFormat="1">
      <c r="A219" s="15"/>
      <c r="B219" s="248"/>
      <c r="C219" s="249"/>
      <c r="D219" s="228" t="s">
        <v>176</v>
      </c>
      <c r="E219" s="250" t="s">
        <v>19</v>
      </c>
      <c r="F219" s="251" t="s">
        <v>180</v>
      </c>
      <c r="G219" s="249"/>
      <c r="H219" s="252">
        <v>50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176</v>
      </c>
      <c r="AU219" s="258" t="s">
        <v>81</v>
      </c>
      <c r="AV219" s="15" t="s">
        <v>174</v>
      </c>
      <c r="AW219" s="15" t="s">
        <v>33</v>
      </c>
      <c r="AX219" s="15" t="s">
        <v>79</v>
      </c>
      <c r="AY219" s="258" t="s">
        <v>168</v>
      </c>
    </row>
    <row r="220" s="2" customFormat="1" ht="24.15" customHeight="1">
      <c r="A220" s="39"/>
      <c r="B220" s="40"/>
      <c r="C220" s="212" t="s">
        <v>353</v>
      </c>
      <c r="D220" s="212" t="s">
        <v>169</v>
      </c>
      <c r="E220" s="213" t="s">
        <v>354</v>
      </c>
      <c r="F220" s="214" t="s">
        <v>355</v>
      </c>
      <c r="G220" s="215" t="s">
        <v>110</v>
      </c>
      <c r="H220" s="216">
        <v>384</v>
      </c>
      <c r="I220" s="217"/>
      <c r="J220" s="218">
        <f>ROUND(I220*H220,2)</f>
        <v>0</v>
      </c>
      <c r="K220" s="214" t="s">
        <v>172</v>
      </c>
      <c r="L220" s="219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219</v>
      </c>
      <c r="AT220" s="224" t="s">
        <v>169</v>
      </c>
      <c r="AU220" s="224" t="s">
        <v>81</v>
      </c>
      <c r="AY220" s="18" t="s">
        <v>168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219</v>
      </c>
      <c r="BM220" s="224" t="s">
        <v>356</v>
      </c>
    </row>
    <row r="221" s="13" customFormat="1">
      <c r="A221" s="13"/>
      <c r="B221" s="226"/>
      <c r="C221" s="227"/>
      <c r="D221" s="228" t="s">
        <v>176</v>
      </c>
      <c r="E221" s="229" t="s">
        <v>19</v>
      </c>
      <c r="F221" s="230" t="s">
        <v>340</v>
      </c>
      <c r="G221" s="227"/>
      <c r="H221" s="229" t="s">
        <v>19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176</v>
      </c>
      <c r="AU221" s="236" t="s">
        <v>81</v>
      </c>
      <c r="AV221" s="13" t="s">
        <v>79</v>
      </c>
      <c r="AW221" s="13" t="s">
        <v>33</v>
      </c>
      <c r="AX221" s="13" t="s">
        <v>72</v>
      </c>
      <c r="AY221" s="236" t="s">
        <v>168</v>
      </c>
    </row>
    <row r="222" s="13" customFormat="1">
      <c r="A222" s="13"/>
      <c r="B222" s="226"/>
      <c r="C222" s="227"/>
      <c r="D222" s="228" t="s">
        <v>176</v>
      </c>
      <c r="E222" s="229" t="s">
        <v>19</v>
      </c>
      <c r="F222" s="230" t="s">
        <v>357</v>
      </c>
      <c r="G222" s="227"/>
      <c r="H222" s="229" t="s">
        <v>19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176</v>
      </c>
      <c r="AU222" s="236" t="s">
        <v>81</v>
      </c>
      <c r="AV222" s="13" t="s">
        <v>79</v>
      </c>
      <c r="AW222" s="13" t="s">
        <v>33</v>
      </c>
      <c r="AX222" s="13" t="s">
        <v>72</v>
      </c>
      <c r="AY222" s="236" t="s">
        <v>168</v>
      </c>
    </row>
    <row r="223" s="14" customFormat="1">
      <c r="A223" s="14"/>
      <c r="B223" s="237"/>
      <c r="C223" s="238"/>
      <c r="D223" s="228" t="s">
        <v>176</v>
      </c>
      <c r="E223" s="239" t="s">
        <v>19</v>
      </c>
      <c r="F223" s="240" t="s">
        <v>358</v>
      </c>
      <c r="G223" s="238"/>
      <c r="H223" s="241">
        <v>285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176</v>
      </c>
      <c r="AU223" s="247" t="s">
        <v>81</v>
      </c>
      <c r="AV223" s="14" t="s">
        <v>81</v>
      </c>
      <c r="AW223" s="14" t="s">
        <v>33</v>
      </c>
      <c r="AX223" s="14" t="s">
        <v>72</v>
      </c>
      <c r="AY223" s="247" t="s">
        <v>168</v>
      </c>
    </row>
    <row r="224" s="13" customFormat="1">
      <c r="A224" s="13"/>
      <c r="B224" s="226"/>
      <c r="C224" s="227"/>
      <c r="D224" s="228" t="s">
        <v>176</v>
      </c>
      <c r="E224" s="229" t="s">
        <v>19</v>
      </c>
      <c r="F224" s="230" t="s">
        <v>359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176</v>
      </c>
      <c r="AU224" s="236" t="s">
        <v>81</v>
      </c>
      <c r="AV224" s="13" t="s">
        <v>79</v>
      </c>
      <c r="AW224" s="13" t="s">
        <v>33</v>
      </c>
      <c r="AX224" s="13" t="s">
        <v>72</v>
      </c>
      <c r="AY224" s="236" t="s">
        <v>168</v>
      </c>
    </row>
    <row r="225" s="14" customFormat="1">
      <c r="A225" s="14"/>
      <c r="B225" s="237"/>
      <c r="C225" s="238"/>
      <c r="D225" s="228" t="s">
        <v>176</v>
      </c>
      <c r="E225" s="239" t="s">
        <v>19</v>
      </c>
      <c r="F225" s="240" t="s">
        <v>360</v>
      </c>
      <c r="G225" s="238"/>
      <c r="H225" s="241">
        <v>75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176</v>
      </c>
      <c r="AU225" s="247" t="s">
        <v>81</v>
      </c>
      <c r="AV225" s="14" t="s">
        <v>81</v>
      </c>
      <c r="AW225" s="14" t="s">
        <v>33</v>
      </c>
      <c r="AX225" s="14" t="s">
        <v>72</v>
      </c>
      <c r="AY225" s="247" t="s">
        <v>168</v>
      </c>
    </row>
    <row r="226" s="13" customFormat="1">
      <c r="A226" s="13"/>
      <c r="B226" s="226"/>
      <c r="C226" s="227"/>
      <c r="D226" s="228" t="s">
        <v>176</v>
      </c>
      <c r="E226" s="229" t="s">
        <v>19</v>
      </c>
      <c r="F226" s="230" t="s">
        <v>361</v>
      </c>
      <c r="G226" s="227"/>
      <c r="H226" s="229" t="s">
        <v>19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176</v>
      </c>
      <c r="AU226" s="236" t="s">
        <v>81</v>
      </c>
      <c r="AV226" s="13" t="s">
        <v>79</v>
      </c>
      <c r="AW226" s="13" t="s">
        <v>33</v>
      </c>
      <c r="AX226" s="13" t="s">
        <v>72</v>
      </c>
      <c r="AY226" s="236" t="s">
        <v>168</v>
      </c>
    </row>
    <row r="227" s="14" customFormat="1">
      <c r="A227" s="14"/>
      <c r="B227" s="237"/>
      <c r="C227" s="238"/>
      <c r="D227" s="228" t="s">
        <v>176</v>
      </c>
      <c r="E227" s="239" t="s">
        <v>19</v>
      </c>
      <c r="F227" s="240" t="s">
        <v>289</v>
      </c>
      <c r="G227" s="238"/>
      <c r="H227" s="241">
        <v>24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176</v>
      </c>
      <c r="AU227" s="247" t="s">
        <v>81</v>
      </c>
      <c r="AV227" s="14" t="s">
        <v>81</v>
      </c>
      <c r="AW227" s="14" t="s">
        <v>33</v>
      </c>
      <c r="AX227" s="14" t="s">
        <v>72</v>
      </c>
      <c r="AY227" s="247" t="s">
        <v>168</v>
      </c>
    </row>
    <row r="228" s="15" customFormat="1">
      <c r="A228" s="15"/>
      <c r="B228" s="248"/>
      <c r="C228" s="249"/>
      <c r="D228" s="228" t="s">
        <v>176</v>
      </c>
      <c r="E228" s="250" t="s">
        <v>19</v>
      </c>
      <c r="F228" s="251" t="s">
        <v>180</v>
      </c>
      <c r="G228" s="249"/>
      <c r="H228" s="252">
        <v>384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176</v>
      </c>
      <c r="AU228" s="258" t="s">
        <v>81</v>
      </c>
      <c r="AV228" s="15" t="s">
        <v>174</v>
      </c>
      <c r="AW228" s="15" t="s">
        <v>33</v>
      </c>
      <c r="AX228" s="15" t="s">
        <v>79</v>
      </c>
      <c r="AY228" s="258" t="s">
        <v>168</v>
      </c>
    </row>
    <row r="229" s="2" customFormat="1" ht="24.15" customHeight="1">
      <c r="A229" s="39"/>
      <c r="B229" s="40"/>
      <c r="C229" s="212" t="s">
        <v>362</v>
      </c>
      <c r="D229" s="212" t="s">
        <v>169</v>
      </c>
      <c r="E229" s="213" t="s">
        <v>363</v>
      </c>
      <c r="F229" s="214" t="s">
        <v>364</v>
      </c>
      <c r="G229" s="215" t="s">
        <v>110</v>
      </c>
      <c r="H229" s="216">
        <v>250</v>
      </c>
      <c r="I229" s="217"/>
      <c r="J229" s="218">
        <f>ROUND(I229*H229,2)</f>
        <v>0</v>
      </c>
      <c r="K229" s="214" t="s">
        <v>172</v>
      </c>
      <c r="L229" s="219"/>
      <c r="M229" s="220" t="s">
        <v>19</v>
      </c>
      <c r="N229" s="221" t="s">
        <v>43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250</v>
      </c>
      <c r="AT229" s="224" t="s">
        <v>169</v>
      </c>
      <c r="AU229" s="224" t="s">
        <v>81</v>
      </c>
      <c r="AY229" s="18" t="s">
        <v>168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79</v>
      </c>
      <c r="BK229" s="225">
        <f>ROUND(I229*H229,2)</f>
        <v>0</v>
      </c>
      <c r="BL229" s="18" t="s">
        <v>251</v>
      </c>
      <c r="BM229" s="224" t="s">
        <v>365</v>
      </c>
    </row>
    <row r="230" s="13" customFormat="1">
      <c r="A230" s="13"/>
      <c r="B230" s="226"/>
      <c r="C230" s="227"/>
      <c r="D230" s="228" t="s">
        <v>176</v>
      </c>
      <c r="E230" s="229" t="s">
        <v>19</v>
      </c>
      <c r="F230" s="230" t="s">
        <v>340</v>
      </c>
      <c r="G230" s="227"/>
      <c r="H230" s="229" t="s">
        <v>19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176</v>
      </c>
      <c r="AU230" s="236" t="s">
        <v>81</v>
      </c>
      <c r="AV230" s="13" t="s">
        <v>79</v>
      </c>
      <c r="AW230" s="13" t="s">
        <v>33</v>
      </c>
      <c r="AX230" s="13" t="s">
        <v>72</v>
      </c>
      <c r="AY230" s="236" t="s">
        <v>168</v>
      </c>
    </row>
    <row r="231" s="13" customFormat="1">
      <c r="A231" s="13"/>
      <c r="B231" s="226"/>
      <c r="C231" s="227"/>
      <c r="D231" s="228" t="s">
        <v>176</v>
      </c>
      <c r="E231" s="229" t="s">
        <v>19</v>
      </c>
      <c r="F231" s="230" t="s">
        <v>366</v>
      </c>
      <c r="G231" s="227"/>
      <c r="H231" s="229" t="s">
        <v>19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176</v>
      </c>
      <c r="AU231" s="236" t="s">
        <v>81</v>
      </c>
      <c r="AV231" s="13" t="s">
        <v>79</v>
      </c>
      <c r="AW231" s="13" t="s">
        <v>33</v>
      </c>
      <c r="AX231" s="13" t="s">
        <v>72</v>
      </c>
      <c r="AY231" s="236" t="s">
        <v>168</v>
      </c>
    </row>
    <row r="232" s="14" customFormat="1">
      <c r="A232" s="14"/>
      <c r="B232" s="237"/>
      <c r="C232" s="238"/>
      <c r="D232" s="228" t="s">
        <v>176</v>
      </c>
      <c r="E232" s="239" t="s">
        <v>19</v>
      </c>
      <c r="F232" s="240" t="s">
        <v>367</v>
      </c>
      <c r="G232" s="238"/>
      <c r="H232" s="241">
        <v>250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176</v>
      </c>
      <c r="AU232" s="247" t="s">
        <v>81</v>
      </c>
      <c r="AV232" s="14" t="s">
        <v>81</v>
      </c>
      <c r="AW232" s="14" t="s">
        <v>33</v>
      </c>
      <c r="AX232" s="14" t="s">
        <v>72</v>
      </c>
      <c r="AY232" s="247" t="s">
        <v>168</v>
      </c>
    </row>
    <row r="233" s="15" customFormat="1">
      <c r="A233" s="15"/>
      <c r="B233" s="248"/>
      <c r="C233" s="249"/>
      <c r="D233" s="228" t="s">
        <v>176</v>
      </c>
      <c r="E233" s="250" t="s">
        <v>19</v>
      </c>
      <c r="F233" s="251" t="s">
        <v>180</v>
      </c>
      <c r="G233" s="249"/>
      <c r="H233" s="252">
        <v>250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8" t="s">
        <v>176</v>
      </c>
      <c r="AU233" s="258" t="s">
        <v>81</v>
      </c>
      <c r="AV233" s="15" t="s">
        <v>174</v>
      </c>
      <c r="AW233" s="15" t="s">
        <v>33</v>
      </c>
      <c r="AX233" s="15" t="s">
        <v>79</v>
      </c>
      <c r="AY233" s="258" t="s">
        <v>168</v>
      </c>
    </row>
    <row r="234" s="2" customFormat="1" ht="24.15" customHeight="1">
      <c r="A234" s="39"/>
      <c r="B234" s="40"/>
      <c r="C234" s="212" t="s">
        <v>113</v>
      </c>
      <c r="D234" s="212" t="s">
        <v>169</v>
      </c>
      <c r="E234" s="213" t="s">
        <v>368</v>
      </c>
      <c r="F234" s="214" t="s">
        <v>369</v>
      </c>
      <c r="G234" s="215" t="s">
        <v>224</v>
      </c>
      <c r="H234" s="216">
        <v>125</v>
      </c>
      <c r="I234" s="217"/>
      <c r="J234" s="218">
        <f>ROUND(I234*H234,2)</f>
        <v>0</v>
      </c>
      <c r="K234" s="214" t="s">
        <v>172</v>
      </c>
      <c r="L234" s="219"/>
      <c r="M234" s="220" t="s">
        <v>19</v>
      </c>
      <c r="N234" s="221" t="s">
        <v>43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250</v>
      </c>
      <c r="AT234" s="224" t="s">
        <v>169</v>
      </c>
      <c r="AU234" s="224" t="s">
        <v>81</v>
      </c>
      <c r="AY234" s="18" t="s">
        <v>168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251</v>
      </c>
      <c r="BM234" s="224" t="s">
        <v>370</v>
      </c>
    </row>
    <row r="235" s="2" customFormat="1" ht="24.15" customHeight="1">
      <c r="A235" s="39"/>
      <c r="B235" s="40"/>
      <c r="C235" s="212" t="s">
        <v>371</v>
      </c>
      <c r="D235" s="212" t="s">
        <v>169</v>
      </c>
      <c r="E235" s="213" t="s">
        <v>372</v>
      </c>
      <c r="F235" s="214" t="s">
        <v>373</v>
      </c>
      <c r="G235" s="215" t="s">
        <v>110</v>
      </c>
      <c r="H235" s="216">
        <v>320</v>
      </c>
      <c r="I235" s="217"/>
      <c r="J235" s="218">
        <f>ROUND(I235*H235,2)</f>
        <v>0</v>
      </c>
      <c r="K235" s="214" t="s">
        <v>172</v>
      </c>
      <c r="L235" s="219"/>
      <c r="M235" s="220" t="s">
        <v>19</v>
      </c>
      <c r="N235" s="221" t="s">
        <v>43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250</v>
      </c>
      <c r="AT235" s="224" t="s">
        <v>169</v>
      </c>
      <c r="AU235" s="224" t="s">
        <v>81</v>
      </c>
      <c r="AY235" s="18" t="s">
        <v>168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251</v>
      </c>
      <c r="BM235" s="224" t="s">
        <v>374</v>
      </c>
    </row>
    <row r="236" s="13" customFormat="1">
      <c r="A236" s="13"/>
      <c r="B236" s="226"/>
      <c r="C236" s="227"/>
      <c r="D236" s="228" t="s">
        <v>176</v>
      </c>
      <c r="E236" s="229" t="s">
        <v>19</v>
      </c>
      <c r="F236" s="230" t="s">
        <v>340</v>
      </c>
      <c r="G236" s="227"/>
      <c r="H236" s="229" t="s">
        <v>19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176</v>
      </c>
      <c r="AU236" s="236" t="s">
        <v>81</v>
      </c>
      <c r="AV236" s="13" t="s">
        <v>79</v>
      </c>
      <c r="AW236" s="13" t="s">
        <v>33</v>
      </c>
      <c r="AX236" s="13" t="s">
        <v>72</v>
      </c>
      <c r="AY236" s="236" t="s">
        <v>168</v>
      </c>
    </row>
    <row r="237" s="13" customFormat="1">
      <c r="A237" s="13"/>
      <c r="B237" s="226"/>
      <c r="C237" s="227"/>
      <c r="D237" s="228" t="s">
        <v>176</v>
      </c>
      <c r="E237" s="229" t="s">
        <v>19</v>
      </c>
      <c r="F237" s="230" t="s">
        <v>375</v>
      </c>
      <c r="G237" s="227"/>
      <c r="H237" s="229" t="s">
        <v>19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176</v>
      </c>
      <c r="AU237" s="236" t="s">
        <v>81</v>
      </c>
      <c r="AV237" s="13" t="s">
        <v>79</v>
      </c>
      <c r="AW237" s="13" t="s">
        <v>33</v>
      </c>
      <c r="AX237" s="13" t="s">
        <v>72</v>
      </c>
      <c r="AY237" s="236" t="s">
        <v>168</v>
      </c>
    </row>
    <row r="238" s="14" customFormat="1">
      <c r="A238" s="14"/>
      <c r="B238" s="237"/>
      <c r="C238" s="238"/>
      <c r="D238" s="228" t="s">
        <v>176</v>
      </c>
      <c r="E238" s="239" t="s">
        <v>19</v>
      </c>
      <c r="F238" s="240" t="s">
        <v>376</v>
      </c>
      <c r="G238" s="238"/>
      <c r="H238" s="241">
        <v>320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176</v>
      </c>
      <c r="AU238" s="247" t="s">
        <v>81</v>
      </c>
      <c r="AV238" s="14" t="s">
        <v>81</v>
      </c>
      <c r="AW238" s="14" t="s">
        <v>33</v>
      </c>
      <c r="AX238" s="14" t="s">
        <v>72</v>
      </c>
      <c r="AY238" s="247" t="s">
        <v>168</v>
      </c>
    </row>
    <row r="239" s="15" customFormat="1">
      <c r="A239" s="15"/>
      <c r="B239" s="248"/>
      <c r="C239" s="249"/>
      <c r="D239" s="228" t="s">
        <v>176</v>
      </c>
      <c r="E239" s="250" t="s">
        <v>19</v>
      </c>
      <c r="F239" s="251" t="s">
        <v>180</v>
      </c>
      <c r="G239" s="249"/>
      <c r="H239" s="252">
        <v>320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176</v>
      </c>
      <c r="AU239" s="258" t="s">
        <v>81</v>
      </c>
      <c r="AV239" s="15" t="s">
        <v>174</v>
      </c>
      <c r="AW239" s="15" t="s">
        <v>33</v>
      </c>
      <c r="AX239" s="15" t="s">
        <v>79</v>
      </c>
      <c r="AY239" s="258" t="s">
        <v>168</v>
      </c>
    </row>
    <row r="240" s="2" customFormat="1" ht="24.15" customHeight="1">
      <c r="A240" s="39"/>
      <c r="B240" s="40"/>
      <c r="C240" s="212" t="s">
        <v>377</v>
      </c>
      <c r="D240" s="212" t="s">
        <v>169</v>
      </c>
      <c r="E240" s="213" t="s">
        <v>378</v>
      </c>
      <c r="F240" s="214" t="s">
        <v>379</v>
      </c>
      <c r="G240" s="215" t="s">
        <v>224</v>
      </c>
      <c r="H240" s="216">
        <v>160</v>
      </c>
      <c r="I240" s="217"/>
      <c r="J240" s="218">
        <f>ROUND(I240*H240,2)</f>
        <v>0</v>
      </c>
      <c r="K240" s="214" t="s">
        <v>172</v>
      </c>
      <c r="L240" s="219"/>
      <c r="M240" s="220" t="s">
        <v>19</v>
      </c>
      <c r="N240" s="221" t="s">
        <v>43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250</v>
      </c>
      <c r="AT240" s="224" t="s">
        <v>169</v>
      </c>
      <c r="AU240" s="224" t="s">
        <v>81</v>
      </c>
      <c r="AY240" s="18" t="s">
        <v>168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79</v>
      </c>
      <c r="BK240" s="225">
        <f>ROUND(I240*H240,2)</f>
        <v>0</v>
      </c>
      <c r="BL240" s="18" t="s">
        <v>251</v>
      </c>
      <c r="BM240" s="224" t="s">
        <v>380</v>
      </c>
    </row>
    <row r="241" s="2" customFormat="1" ht="24.15" customHeight="1">
      <c r="A241" s="39"/>
      <c r="B241" s="40"/>
      <c r="C241" s="212" t="s">
        <v>381</v>
      </c>
      <c r="D241" s="212" t="s">
        <v>169</v>
      </c>
      <c r="E241" s="213" t="s">
        <v>382</v>
      </c>
      <c r="F241" s="214" t="s">
        <v>383</v>
      </c>
      <c r="G241" s="215" t="s">
        <v>110</v>
      </c>
      <c r="H241" s="216">
        <v>770</v>
      </c>
      <c r="I241" s="217"/>
      <c r="J241" s="218">
        <f>ROUND(I241*H241,2)</f>
        <v>0</v>
      </c>
      <c r="K241" s="214" t="s">
        <v>172</v>
      </c>
      <c r="L241" s="219"/>
      <c r="M241" s="220" t="s">
        <v>19</v>
      </c>
      <c r="N241" s="221" t="s">
        <v>43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250</v>
      </c>
      <c r="AT241" s="224" t="s">
        <v>169</v>
      </c>
      <c r="AU241" s="224" t="s">
        <v>81</v>
      </c>
      <c r="AY241" s="18" t="s">
        <v>168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251</v>
      </c>
      <c r="BM241" s="224" t="s">
        <v>384</v>
      </c>
    </row>
    <row r="242" s="13" customFormat="1">
      <c r="A242" s="13"/>
      <c r="B242" s="226"/>
      <c r="C242" s="227"/>
      <c r="D242" s="228" t="s">
        <v>176</v>
      </c>
      <c r="E242" s="229" t="s">
        <v>19</v>
      </c>
      <c r="F242" s="230" t="s">
        <v>340</v>
      </c>
      <c r="G242" s="227"/>
      <c r="H242" s="229" t="s">
        <v>19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176</v>
      </c>
      <c r="AU242" s="236" t="s">
        <v>81</v>
      </c>
      <c r="AV242" s="13" t="s">
        <v>79</v>
      </c>
      <c r="AW242" s="13" t="s">
        <v>33</v>
      </c>
      <c r="AX242" s="13" t="s">
        <v>72</v>
      </c>
      <c r="AY242" s="236" t="s">
        <v>168</v>
      </c>
    </row>
    <row r="243" s="13" customFormat="1">
      <c r="A243" s="13"/>
      <c r="B243" s="226"/>
      <c r="C243" s="227"/>
      <c r="D243" s="228" t="s">
        <v>176</v>
      </c>
      <c r="E243" s="229" t="s">
        <v>19</v>
      </c>
      <c r="F243" s="230" t="s">
        <v>385</v>
      </c>
      <c r="G243" s="227"/>
      <c r="H243" s="229" t="s">
        <v>19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176</v>
      </c>
      <c r="AU243" s="236" t="s">
        <v>81</v>
      </c>
      <c r="AV243" s="13" t="s">
        <v>79</v>
      </c>
      <c r="AW243" s="13" t="s">
        <v>33</v>
      </c>
      <c r="AX243" s="13" t="s">
        <v>72</v>
      </c>
      <c r="AY243" s="236" t="s">
        <v>168</v>
      </c>
    </row>
    <row r="244" s="14" customFormat="1">
      <c r="A244" s="14"/>
      <c r="B244" s="237"/>
      <c r="C244" s="238"/>
      <c r="D244" s="228" t="s">
        <v>176</v>
      </c>
      <c r="E244" s="239" t="s">
        <v>19</v>
      </c>
      <c r="F244" s="240" t="s">
        <v>386</v>
      </c>
      <c r="G244" s="238"/>
      <c r="H244" s="241">
        <v>720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176</v>
      </c>
      <c r="AU244" s="247" t="s">
        <v>81</v>
      </c>
      <c r="AV244" s="14" t="s">
        <v>81</v>
      </c>
      <c r="AW244" s="14" t="s">
        <v>33</v>
      </c>
      <c r="AX244" s="14" t="s">
        <v>72</v>
      </c>
      <c r="AY244" s="247" t="s">
        <v>168</v>
      </c>
    </row>
    <row r="245" s="13" customFormat="1">
      <c r="A245" s="13"/>
      <c r="B245" s="226"/>
      <c r="C245" s="227"/>
      <c r="D245" s="228" t="s">
        <v>176</v>
      </c>
      <c r="E245" s="229" t="s">
        <v>19</v>
      </c>
      <c r="F245" s="230" t="s">
        <v>387</v>
      </c>
      <c r="G245" s="227"/>
      <c r="H245" s="229" t="s">
        <v>19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176</v>
      </c>
      <c r="AU245" s="236" t="s">
        <v>81</v>
      </c>
      <c r="AV245" s="13" t="s">
        <v>79</v>
      </c>
      <c r="AW245" s="13" t="s">
        <v>33</v>
      </c>
      <c r="AX245" s="13" t="s">
        <v>72</v>
      </c>
      <c r="AY245" s="236" t="s">
        <v>168</v>
      </c>
    </row>
    <row r="246" s="14" customFormat="1">
      <c r="A246" s="14"/>
      <c r="B246" s="237"/>
      <c r="C246" s="238"/>
      <c r="D246" s="228" t="s">
        <v>176</v>
      </c>
      <c r="E246" s="239" t="s">
        <v>19</v>
      </c>
      <c r="F246" s="240" t="s">
        <v>388</v>
      </c>
      <c r="G246" s="238"/>
      <c r="H246" s="241">
        <v>50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176</v>
      </c>
      <c r="AU246" s="247" t="s">
        <v>81</v>
      </c>
      <c r="AV246" s="14" t="s">
        <v>81</v>
      </c>
      <c r="AW246" s="14" t="s">
        <v>33</v>
      </c>
      <c r="AX246" s="14" t="s">
        <v>72</v>
      </c>
      <c r="AY246" s="247" t="s">
        <v>168</v>
      </c>
    </row>
    <row r="247" s="15" customFormat="1">
      <c r="A247" s="15"/>
      <c r="B247" s="248"/>
      <c r="C247" s="249"/>
      <c r="D247" s="228" t="s">
        <v>176</v>
      </c>
      <c r="E247" s="250" t="s">
        <v>19</v>
      </c>
      <c r="F247" s="251" t="s">
        <v>180</v>
      </c>
      <c r="G247" s="249"/>
      <c r="H247" s="252">
        <v>770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176</v>
      </c>
      <c r="AU247" s="258" t="s">
        <v>81</v>
      </c>
      <c r="AV247" s="15" t="s">
        <v>174</v>
      </c>
      <c r="AW247" s="15" t="s">
        <v>33</v>
      </c>
      <c r="AX247" s="15" t="s">
        <v>79</v>
      </c>
      <c r="AY247" s="258" t="s">
        <v>168</v>
      </c>
    </row>
    <row r="248" s="2" customFormat="1" ht="24.15" customHeight="1">
      <c r="A248" s="39"/>
      <c r="B248" s="40"/>
      <c r="C248" s="212" t="s">
        <v>389</v>
      </c>
      <c r="D248" s="212" t="s">
        <v>169</v>
      </c>
      <c r="E248" s="213" t="s">
        <v>390</v>
      </c>
      <c r="F248" s="214" t="s">
        <v>391</v>
      </c>
      <c r="G248" s="215" t="s">
        <v>224</v>
      </c>
      <c r="H248" s="216">
        <v>385</v>
      </c>
      <c r="I248" s="217"/>
      <c r="J248" s="218">
        <f>ROUND(I248*H248,2)</f>
        <v>0</v>
      </c>
      <c r="K248" s="214" t="s">
        <v>172</v>
      </c>
      <c r="L248" s="219"/>
      <c r="M248" s="220" t="s">
        <v>19</v>
      </c>
      <c r="N248" s="221" t="s">
        <v>43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250</v>
      </c>
      <c r="AT248" s="224" t="s">
        <v>169</v>
      </c>
      <c r="AU248" s="224" t="s">
        <v>81</v>
      </c>
      <c r="AY248" s="18" t="s">
        <v>168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79</v>
      </c>
      <c r="BK248" s="225">
        <f>ROUND(I248*H248,2)</f>
        <v>0</v>
      </c>
      <c r="BL248" s="18" t="s">
        <v>251</v>
      </c>
      <c r="BM248" s="224" t="s">
        <v>392</v>
      </c>
    </row>
    <row r="249" s="2" customFormat="1" ht="24.15" customHeight="1">
      <c r="A249" s="39"/>
      <c r="B249" s="40"/>
      <c r="C249" s="212" t="s">
        <v>393</v>
      </c>
      <c r="D249" s="212" t="s">
        <v>169</v>
      </c>
      <c r="E249" s="213" t="s">
        <v>394</v>
      </c>
      <c r="F249" s="214" t="s">
        <v>395</v>
      </c>
      <c r="G249" s="215" t="s">
        <v>224</v>
      </c>
      <c r="H249" s="216">
        <v>13</v>
      </c>
      <c r="I249" s="217"/>
      <c r="J249" s="218">
        <f>ROUND(I249*H249,2)</f>
        <v>0</v>
      </c>
      <c r="K249" s="214" t="s">
        <v>396</v>
      </c>
      <c r="L249" s="219"/>
      <c r="M249" s="220" t="s">
        <v>19</v>
      </c>
      <c r="N249" s="221" t="s">
        <v>43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250</v>
      </c>
      <c r="AT249" s="224" t="s">
        <v>169</v>
      </c>
      <c r="AU249" s="224" t="s">
        <v>81</v>
      </c>
      <c r="AY249" s="18" t="s">
        <v>168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251</v>
      </c>
      <c r="BM249" s="224" t="s">
        <v>397</v>
      </c>
    </row>
    <row r="250" s="2" customFormat="1" ht="37.8" customHeight="1">
      <c r="A250" s="39"/>
      <c r="B250" s="40"/>
      <c r="C250" s="259" t="s">
        <v>398</v>
      </c>
      <c r="D250" s="259" t="s">
        <v>203</v>
      </c>
      <c r="E250" s="260" t="s">
        <v>399</v>
      </c>
      <c r="F250" s="261" t="s">
        <v>400</v>
      </c>
      <c r="G250" s="262" t="s">
        <v>224</v>
      </c>
      <c r="H250" s="263">
        <v>13</v>
      </c>
      <c r="I250" s="264"/>
      <c r="J250" s="265">
        <f>ROUND(I250*H250,2)</f>
        <v>0</v>
      </c>
      <c r="K250" s="261" t="s">
        <v>172</v>
      </c>
      <c r="L250" s="45"/>
      <c r="M250" s="266" t="s">
        <v>19</v>
      </c>
      <c r="N250" s="267" t="s">
        <v>43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219</v>
      </c>
      <c r="AT250" s="224" t="s">
        <v>203</v>
      </c>
      <c r="AU250" s="224" t="s">
        <v>81</v>
      </c>
      <c r="AY250" s="18" t="s">
        <v>168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219</v>
      </c>
      <c r="BM250" s="224" t="s">
        <v>401</v>
      </c>
    </row>
    <row r="251" s="13" customFormat="1">
      <c r="A251" s="13"/>
      <c r="B251" s="226"/>
      <c r="C251" s="227"/>
      <c r="D251" s="228" t="s">
        <v>176</v>
      </c>
      <c r="E251" s="229" t="s">
        <v>19</v>
      </c>
      <c r="F251" s="230" t="s">
        <v>402</v>
      </c>
      <c r="G251" s="227"/>
      <c r="H251" s="229" t="s">
        <v>19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176</v>
      </c>
      <c r="AU251" s="236" t="s">
        <v>81</v>
      </c>
      <c r="AV251" s="13" t="s">
        <v>79</v>
      </c>
      <c r="AW251" s="13" t="s">
        <v>33</v>
      </c>
      <c r="AX251" s="13" t="s">
        <v>72</v>
      </c>
      <c r="AY251" s="236" t="s">
        <v>168</v>
      </c>
    </row>
    <row r="252" s="14" customFormat="1">
      <c r="A252" s="14"/>
      <c r="B252" s="237"/>
      <c r="C252" s="238"/>
      <c r="D252" s="228" t="s">
        <v>176</v>
      </c>
      <c r="E252" s="239" t="s">
        <v>19</v>
      </c>
      <c r="F252" s="240" t="s">
        <v>216</v>
      </c>
      <c r="G252" s="238"/>
      <c r="H252" s="241">
        <v>9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176</v>
      </c>
      <c r="AU252" s="247" t="s">
        <v>81</v>
      </c>
      <c r="AV252" s="14" t="s">
        <v>81</v>
      </c>
      <c r="AW252" s="14" t="s">
        <v>33</v>
      </c>
      <c r="AX252" s="14" t="s">
        <v>72</v>
      </c>
      <c r="AY252" s="247" t="s">
        <v>168</v>
      </c>
    </row>
    <row r="253" s="13" customFormat="1">
      <c r="A253" s="13"/>
      <c r="B253" s="226"/>
      <c r="C253" s="227"/>
      <c r="D253" s="228" t="s">
        <v>176</v>
      </c>
      <c r="E253" s="229" t="s">
        <v>19</v>
      </c>
      <c r="F253" s="230" t="s">
        <v>361</v>
      </c>
      <c r="G253" s="227"/>
      <c r="H253" s="229" t="s">
        <v>19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176</v>
      </c>
      <c r="AU253" s="236" t="s">
        <v>81</v>
      </c>
      <c r="AV253" s="13" t="s">
        <v>79</v>
      </c>
      <c r="AW253" s="13" t="s">
        <v>33</v>
      </c>
      <c r="AX253" s="13" t="s">
        <v>72</v>
      </c>
      <c r="AY253" s="236" t="s">
        <v>168</v>
      </c>
    </row>
    <row r="254" s="14" customFormat="1">
      <c r="A254" s="14"/>
      <c r="B254" s="237"/>
      <c r="C254" s="238"/>
      <c r="D254" s="228" t="s">
        <v>176</v>
      </c>
      <c r="E254" s="239" t="s">
        <v>19</v>
      </c>
      <c r="F254" s="240" t="s">
        <v>174</v>
      </c>
      <c r="G254" s="238"/>
      <c r="H254" s="241">
        <v>4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176</v>
      </c>
      <c r="AU254" s="247" t="s">
        <v>81</v>
      </c>
      <c r="AV254" s="14" t="s">
        <v>81</v>
      </c>
      <c r="AW254" s="14" t="s">
        <v>33</v>
      </c>
      <c r="AX254" s="14" t="s">
        <v>72</v>
      </c>
      <c r="AY254" s="247" t="s">
        <v>168</v>
      </c>
    </row>
    <row r="255" s="15" customFormat="1">
      <c r="A255" s="15"/>
      <c r="B255" s="248"/>
      <c r="C255" s="249"/>
      <c r="D255" s="228" t="s">
        <v>176</v>
      </c>
      <c r="E255" s="250" t="s">
        <v>19</v>
      </c>
      <c r="F255" s="251" t="s">
        <v>180</v>
      </c>
      <c r="G255" s="249"/>
      <c r="H255" s="252">
        <v>13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176</v>
      </c>
      <c r="AU255" s="258" t="s">
        <v>81</v>
      </c>
      <c r="AV255" s="15" t="s">
        <v>174</v>
      </c>
      <c r="AW255" s="15" t="s">
        <v>33</v>
      </c>
      <c r="AX255" s="15" t="s">
        <v>79</v>
      </c>
      <c r="AY255" s="258" t="s">
        <v>168</v>
      </c>
    </row>
    <row r="256" s="2" customFormat="1" ht="24.15" customHeight="1">
      <c r="A256" s="39"/>
      <c r="B256" s="40"/>
      <c r="C256" s="212" t="s">
        <v>403</v>
      </c>
      <c r="D256" s="212" t="s">
        <v>169</v>
      </c>
      <c r="E256" s="213" t="s">
        <v>404</v>
      </c>
      <c r="F256" s="214" t="s">
        <v>405</v>
      </c>
      <c r="G256" s="215" t="s">
        <v>406</v>
      </c>
      <c r="H256" s="216">
        <v>1</v>
      </c>
      <c r="I256" s="217"/>
      <c r="J256" s="218">
        <f>ROUND(I256*H256,2)</f>
        <v>0</v>
      </c>
      <c r="K256" s="214" t="s">
        <v>172</v>
      </c>
      <c r="L256" s="219"/>
      <c r="M256" s="220" t="s">
        <v>19</v>
      </c>
      <c r="N256" s="221" t="s">
        <v>43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250</v>
      </c>
      <c r="AT256" s="224" t="s">
        <v>169</v>
      </c>
      <c r="AU256" s="224" t="s">
        <v>81</v>
      </c>
      <c r="AY256" s="18" t="s">
        <v>168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251</v>
      </c>
      <c r="BM256" s="224" t="s">
        <v>407</v>
      </c>
    </row>
    <row r="257" s="2" customFormat="1" ht="24.15" customHeight="1">
      <c r="A257" s="39"/>
      <c r="B257" s="40"/>
      <c r="C257" s="259" t="s">
        <v>408</v>
      </c>
      <c r="D257" s="259" t="s">
        <v>203</v>
      </c>
      <c r="E257" s="260" t="s">
        <v>409</v>
      </c>
      <c r="F257" s="261" t="s">
        <v>410</v>
      </c>
      <c r="G257" s="262" t="s">
        <v>224</v>
      </c>
      <c r="H257" s="263">
        <v>72</v>
      </c>
      <c r="I257" s="264"/>
      <c r="J257" s="265">
        <f>ROUND(I257*H257,2)</f>
        <v>0</v>
      </c>
      <c r="K257" s="261" t="s">
        <v>172</v>
      </c>
      <c r="L257" s="45"/>
      <c r="M257" s="266" t="s">
        <v>19</v>
      </c>
      <c r="N257" s="267" t="s">
        <v>43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219</v>
      </c>
      <c r="AT257" s="224" t="s">
        <v>203</v>
      </c>
      <c r="AU257" s="224" t="s">
        <v>81</v>
      </c>
      <c r="AY257" s="18" t="s">
        <v>168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219</v>
      </c>
      <c r="BM257" s="224" t="s">
        <v>411</v>
      </c>
    </row>
    <row r="258" s="2" customFormat="1" ht="24.15" customHeight="1">
      <c r="A258" s="39"/>
      <c r="B258" s="40"/>
      <c r="C258" s="212" t="s">
        <v>412</v>
      </c>
      <c r="D258" s="212" t="s">
        <v>169</v>
      </c>
      <c r="E258" s="213" t="s">
        <v>413</v>
      </c>
      <c r="F258" s="214" t="s">
        <v>414</v>
      </c>
      <c r="G258" s="215" t="s">
        <v>224</v>
      </c>
      <c r="H258" s="216">
        <v>10</v>
      </c>
      <c r="I258" s="217"/>
      <c r="J258" s="218">
        <f>ROUND(I258*H258,2)</f>
        <v>0</v>
      </c>
      <c r="K258" s="214" t="s">
        <v>415</v>
      </c>
      <c r="L258" s="219"/>
      <c r="M258" s="220" t="s">
        <v>19</v>
      </c>
      <c r="N258" s="221" t="s">
        <v>43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219</v>
      </c>
      <c r="AT258" s="224" t="s">
        <v>169</v>
      </c>
      <c r="AU258" s="224" t="s">
        <v>81</v>
      </c>
      <c r="AY258" s="18" t="s">
        <v>168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219</v>
      </c>
      <c r="BM258" s="224" t="s">
        <v>416</v>
      </c>
    </row>
    <row r="259" s="2" customFormat="1" ht="24.15" customHeight="1">
      <c r="A259" s="39"/>
      <c r="B259" s="40"/>
      <c r="C259" s="212" t="s">
        <v>388</v>
      </c>
      <c r="D259" s="212" t="s">
        <v>169</v>
      </c>
      <c r="E259" s="213" t="s">
        <v>417</v>
      </c>
      <c r="F259" s="214" t="s">
        <v>418</v>
      </c>
      <c r="G259" s="215" t="s">
        <v>224</v>
      </c>
      <c r="H259" s="216">
        <v>10</v>
      </c>
      <c r="I259" s="217"/>
      <c r="J259" s="218">
        <f>ROUND(I259*H259,2)</f>
        <v>0</v>
      </c>
      <c r="K259" s="214" t="s">
        <v>415</v>
      </c>
      <c r="L259" s="219"/>
      <c r="M259" s="220" t="s">
        <v>19</v>
      </c>
      <c r="N259" s="221" t="s">
        <v>43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219</v>
      </c>
      <c r="AT259" s="224" t="s">
        <v>169</v>
      </c>
      <c r="AU259" s="224" t="s">
        <v>81</v>
      </c>
      <c r="AY259" s="18" t="s">
        <v>168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219</v>
      </c>
      <c r="BM259" s="224" t="s">
        <v>419</v>
      </c>
    </row>
    <row r="260" s="2" customFormat="1" ht="49.05" customHeight="1">
      <c r="A260" s="39"/>
      <c r="B260" s="40"/>
      <c r="C260" s="259" t="s">
        <v>420</v>
      </c>
      <c r="D260" s="259" t="s">
        <v>203</v>
      </c>
      <c r="E260" s="260" t="s">
        <v>421</v>
      </c>
      <c r="F260" s="261" t="s">
        <v>422</v>
      </c>
      <c r="G260" s="262" t="s">
        <v>110</v>
      </c>
      <c r="H260" s="263">
        <v>30</v>
      </c>
      <c r="I260" s="264"/>
      <c r="J260" s="265">
        <f>ROUND(I260*H260,2)</f>
        <v>0</v>
      </c>
      <c r="K260" s="261" t="s">
        <v>415</v>
      </c>
      <c r="L260" s="45"/>
      <c r="M260" s="266" t="s">
        <v>19</v>
      </c>
      <c r="N260" s="267" t="s">
        <v>43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219</v>
      </c>
      <c r="AT260" s="224" t="s">
        <v>203</v>
      </c>
      <c r="AU260" s="224" t="s">
        <v>81</v>
      </c>
      <c r="AY260" s="18" t="s">
        <v>168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79</v>
      </c>
      <c r="BK260" s="225">
        <f>ROUND(I260*H260,2)</f>
        <v>0</v>
      </c>
      <c r="BL260" s="18" t="s">
        <v>219</v>
      </c>
      <c r="BM260" s="224" t="s">
        <v>423</v>
      </c>
    </row>
    <row r="261" s="12" customFormat="1" ht="25.92" customHeight="1">
      <c r="A261" s="12"/>
      <c r="B261" s="198"/>
      <c r="C261" s="199"/>
      <c r="D261" s="200" t="s">
        <v>71</v>
      </c>
      <c r="E261" s="201" t="s">
        <v>87</v>
      </c>
      <c r="F261" s="201" t="s">
        <v>424</v>
      </c>
      <c r="G261" s="199"/>
      <c r="H261" s="199"/>
      <c r="I261" s="202"/>
      <c r="J261" s="203">
        <f>BK261</f>
        <v>0</v>
      </c>
      <c r="K261" s="199"/>
      <c r="L261" s="204"/>
      <c r="M261" s="205"/>
      <c r="N261" s="206"/>
      <c r="O261" s="206"/>
      <c r="P261" s="207">
        <f>P262+P277+P281</f>
        <v>0</v>
      </c>
      <c r="Q261" s="206"/>
      <c r="R261" s="207">
        <f>R262+R277+R281</f>
        <v>0</v>
      </c>
      <c r="S261" s="206"/>
      <c r="T261" s="208">
        <f>T262+T277+T281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9" t="s">
        <v>79</v>
      </c>
      <c r="AT261" s="210" t="s">
        <v>71</v>
      </c>
      <c r="AU261" s="210" t="s">
        <v>72</v>
      </c>
      <c r="AY261" s="209" t="s">
        <v>168</v>
      </c>
      <c r="BK261" s="211">
        <f>BK262+BK277+BK281</f>
        <v>0</v>
      </c>
    </row>
    <row r="262" s="12" customFormat="1" ht="22.8" customHeight="1">
      <c r="A262" s="12"/>
      <c r="B262" s="198"/>
      <c r="C262" s="199"/>
      <c r="D262" s="200" t="s">
        <v>71</v>
      </c>
      <c r="E262" s="272" t="s">
        <v>425</v>
      </c>
      <c r="F262" s="272" t="s">
        <v>426</v>
      </c>
      <c r="G262" s="199"/>
      <c r="H262" s="199"/>
      <c r="I262" s="202"/>
      <c r="J262" s="273">
        <f>BK262</f>
        <v>0</v>
      </c>
      <c r="K262" s="199"/>
      <c r="L262" s="204"/>
      <c r="M262" s="205"/>
      <c r="N262" s="206"/>
      <c r="O262" s="206"/>
      <c r="P262" s="207">
        <f>P263+SUM(P264:P267)</f>
        <v>0</v>
      </c>
      <c r="Q262" s="206"/>
      <c r="R262" s="207">
        <f>R263+SUM(R264:R267)</f>
        <v>0</v>
      </c>
      <c r="S262" s="206"/>
      <c r="T262" s="208">
        <f>T263+SUM(T264:T267)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9" t="s">
        <v>79</v>
      </c>
      <c r="AT262" s="210" t="s">
        <v>71</v>
      </c>
      <c r="AU262" s="210" t="s">
        <v>79</v>
      </c>
      <c r="AY262" s="209" t="s">
        <v>168</v>
      </c>
      <c r="BK262" s="211">
        <f>BK263+SUM(BK264:BK267)</f>
        <v>0</v>
      </c>
    </row>
    <row r="263" s="2" customFormat="1" ht="24.15" customHeight="1">
      <c r="A263" s="39"/>
      <c r="B263" s="40"/>
      <c r="C263" s="259" t="s">
        <v>427</v>
      </c>
      <c r="D263" s="259" t="s">
        <v>203</v>
      </c>
      <c r="E263" s="260" t="s">
        <v>428</v>
      </c>
      <c r="F263" s="261" t="s">
        <v>429</v>
      </c>
      <c r="G263" s="262" t="s">
        <v>224</v>
      </c>
      <c r="H263" s="263">
        <v>6</v>
      </c>
      <c r="I263" s="264"/>
      <c r="J263" s="265">
        <f>ROUND(I263*H263,2)</f>
        <v>0</v>
      </c>
      <c r="K263" s="261" t="s">
        <v>172</v>
      </c>
      <c r="L263" s="45"/>
      <c r="M263" s="266" t="s">
        <v>19</v>
      </c>
      <c r="N263" s="267" t="s">
        <v>43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79</v>
      </c>
      <c r="AT263" s="224" t="s">
        <v>203</v>
      </c>
      <c r="AU263" s="224" t="s">
        <v>81</v>
      </c>
      <c r="AY263" s="18" t="s">
        <v>168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79</v>
      </c>
      <c r="BK263" s="225">
        <f>ROUND(I263*H263,2)</f>
        <v>0</v>
      </c>
      <c r="BL263" s="18" t="s">
        <v>79</v>
      </c>
      <c r="BM263" s="224" t="s">
        <v>430</v>
      </c>
    </row>
    <row r="264" s="2" customFormat="1" ht="101.25" customHeight="1">
      <c r="A264" s="39"/>
      <c r="B264" s="40"/>
      <c r="C264" s="259" t="s">
        <v>431</v>
      </c>
      <c r="D264" s="259" t="s">
        <v>203</v>
      </c>
      <c r="E264" s="260" t="s">
        <v>432</v>
      </c>
      <c r="F264" s="261" t="s">
        <v>433</v>
      </c>
      <c r="G264" s="262" t="s">
        <v>224</v>
      </c>
      <c r="H264" s="263">
        <v>2</v>
      </c>
      <c r="I264" s="264"/>
      <c r="J264" s="265">
        <f>ROUND(I264*H264,2)</f>
        <v>0</v>
      </c>
      <c r="K264" s="261" t="s">
        <v>172</v>
      </c>
      <c r="L264" s="45"/>
      <c r="M264" s="266" t="s">
        <v>19</v>
      </c>
      <c r="N264" s="267" t="s">
        <v>43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174</v>
      </c>
      <c r="AT264" s="224" t="s">
        <v>203</v>
      </c>
      <c r="AU264" s="224" t="s">
        <v>81</v>
      </c>
      <c r="AY264" s="18" t="s">
        <v>168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79</v>
      </c>
      <c r="BK264" s="225">
        <f>ROUND(I264*H264,2)</f>
        <v>0</v>
      </c>
      <c r="BL264" s="18" t="s">
        <v>174</v>
      </c>
      <c r="BM264" s="224" t="s">
        <v>434</v>
      </c>
    </row>
    <row r="265" s="2" customFormat="1" ht="101.25" customHeight="1">
      <c r="A265" s="39"/>
      <c r="B265" s="40"/>
      <c r="C265" s="259" t="s">
        <v>435</v>
      </c>
      <c r="D265" s="259" t="s">
        <v>203</v>
      </c>
      <c r="E265" s="260" t="s">
        <v>436</v>
      </c>
      <c r="F265" s="261" t="s">
        <v>437</v>
      </c>
      <c r="G265" s="262" t="s">
        <v>224</v>
      </c>
      <c r="H265" s="263">
        <v>4</v>
      </c>
      <c r="I265" s="264"/>
      <c r="J265" s="265">
        <f>ROUND(I265*H265,2)</f>
        <v>0</v>
      </c>
      <c r="K265" s="261" t="s">
        <v>172</v>
      </c>
      <c r="L265" s="45"/>
      <c r="M265" s="266" t="s">
        <v>19</v>
      </c>
      <c r="N265" s="267" t="s">
        <v>43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174</v>
      </c>
      <c r="AT265" s="224" t="s">
        <v>203</v>
      </c>
      <c r="AU265" s="224" t="s">
        <v>81</v>
      </c>
      <c r="AY265" s="18" t="s">
        <v>168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174</v>
      </c>
      <c r="BM265" s="224" t="s">
        <v>438</v>
      </c>
    </row>
    <row r="266" s="2" customFormat="1" ht="24.15" customHeight="1">
      <c r="A266" s="39"/>
      <c r="B266" s="40"/>
      <c r="C266" s="212" t="s">
        <v>439</v>
      </c>
      <c r="D266" s="212" t="s">
        <v>169</v>
      </c>
      <c r="E266" s="213" t="s">
        <v>440</v>
      </c>
      <c r="F266" s="214" t="s">
        <v>441</v>
      </c>
      <c r="G266" s="215" t="s">
        <v>224</v>
      </c>
      <c r="H266" s="216">
        <v>5</v>
      </c>
      <c r="I266" s="217"/>
      <c r="J266" s="218">
        <f>ROUND(I266*H266,2)</f>
        <v>0</v>
      </c>
      <c r="K266" s="214" t="s">
        <v>256</v>
      </c>
      <c r="L266" s="219"/>
      <c r="M266" s="220" t="s">
        <v>19</v>
      </c>
      <c r="N266" s="221" t="s">
        <v>43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173</v>
      </c>
      <c r="AT266" s="224" t="s">
        <v>169</v>
      </c>
      <c r="AU266" s="224" t="s">
        <v>81</v>
      </c>
      <c r="AY266" s="18" t="s">
        <v>168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174</v>
      </c>
      <c r="BM266" s="224" t="s">
        <v>442</v>
      </c>
    </row>
    <row r="267" s="12" customFormat="1" ht="20.88" customHeight="1">
      <c r="A267" s="12"/>
      <c r="B267" s="198"/>
      <c r="C267" s="199"/>
      <c r="D267" s="200" t="s">
        <v>71</v>
      </c>
      <c r="E267" s="272" t="s">
        <v>443</v>
      </c>
      <c r="F267" s="272" t="s">
        <v>444</v>
      </c>
      <c r="G267" s="199"/>
      <c r="H267" s="199"/>
      <c r="I267" s="202"/>
      <c r="J267" s="273">
        <f>BK267</f>
        <v>0</v>
      </c>
      <c r="K267" s="199"/>
      <c r="L267" s="204"/>
      <c r="M267" s="205"/>
      <c r="N267" s="206"/>
      <c r="O267" s="206"/>
      <c r="P267" s="207">
        <f>SUM(P268:P276)</f>
        <v>0</v>
      </c>
      <c r="Q267" s="206"/>
      <c r="R267" s="207">
        <f>SUM(R268:R276)</f>
        <v>0</v>
      </c>
      <c r="S267" s="206"/>
      <c r="T267" s="208">
        <f>SUM(T268:T276)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79</v>
      </c>
      <c r="AT267" s="210" t="s">
        <v>71</v>
      </c>
      <c r="AU267" s="210" t="s">
        <v>81</v>
      </c>
      <c r="AY267" s="209" t="s">
        <v>168</v>
      </c>
      <c r="BK267" s="211">
        <f>SUM(BK268:BK276)</f>
        <v>0</v>
      </c>
    </row>
    <row r="268" s="2" customFormat="1" ht="24.15" customHeight="1">
      <c r="A268" s="39"/>
      <c r="B268" s="40"/>
      <c r="C268" s="259" t="s">
        <v>445</v>
      </c>
      <c r="D268" s="259" t="s">
        <v>203</v>
      </c>
      <c r="E268" s="260" t="s">
        <v>446</v>
      </c>
      <c r="F268" s="261" t="s">
        <v>447</v>
      </c>
      <c r="G268" s="262" t="s">
        <v>224</v>
      </c>
      <c r="H268" s="263">
        <v>4</v>
      </c>
      <c r="I268" s="264"/>
      <c r="J268" s="265">
        <f>ROUND(I268*H268,2)</f>
        <v>0</v>
      </c>
      <c r="K268" s="261" t="s">
        <v>172</v>
      </c>
      <c r="L268" s="45"/>
      <c r="M268" s="266" t="s">
        <v>19</v>
      </c>
      <c r="N268" s="267" t="s">
        <v>43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174</v>
      </c>
      <c r="AT268" s="224" t="s">
        <v>203</v>
      </c>
      <c r="AU268" s="224" t="s">
        <v>186</v>
      </c>
      <c r="AY268" s="18" t="s">
        <v>168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79</v>
      </c>
      <c r="BK268" s="225">
        <f>ROUND(I268*H268,2)</f>
        <v>0</v>
      </c>
      <c r="BL268" s="18" t="s">
        <v>174</v>
      </c>
      <c r="BM268" s="224" t="s">
        <v>448</v>
      </c>
    </row>
    <row r="269" s="13" customFormat="1">
      <c r="A269" s="13"/>
      <c r="B269" s="226"/>
      <c r="C269" s="227"/>
      <c r="D269" s="228" t="s">
        <v>176</v>
      </c>
      <c r="E269" s="229" t="s">
        <v>19</v>
      </c>
      <c r="F269" s="230" t="s">
        <v>449</v>
      </c>
      <c r="G269" s="227"/>
      <c r="H269" s="229" t="s">
        <v>19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176</v>
      </c>
      <c r="AU269" s="236" t="s">
        <v>186</v>
      </c>
      <c r="AV269" s="13" t="s">
        <v>79</v>
      </c>
      <c r="AW269" s="13" t="s">
        <v>33</v>
      </c>
      <c r="AX269" s="13" t="s">
        <v>72</v>
      </c>
      <c r="AY269" s="236" t="s">
        <v>168</v>
      </c>
    </row>
    <row r="270" s="14" customFormat="1">
      <c r="A270" s="14"/>
      <c r="B270" s="237"/>
      <c r="C270" s="238"/>
      <c r="D270" s="228" t="s">
        <v>176</v>
      </c>
      <c r="E270" s="239" t="s">
        <v>19</v>
      </c>
      <c r="F270" s="240" t="s">
        <v>81</v>
      </c>
      <c r="G270" s="238"/>
      <c r="H270" s="241">
        <v>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176</v>
      </c>
      <c r="AU270" s="247" t="s">
        <v>186</v>
      </c>
      <c r="AV270" s="14" t="s">
        <v>81</v>
      </c>
      <c r="AW270" s="14" t="s">
        <v>33</v>
      </c>
      <c r="AX270" s="14" t="s">
        <v>72</v>
      </c>
      <c r="AY270" s="247" t="s">
        <v>168</v>
      </c>
    </row>
    <row r="271" s="13" customFormat="1">
      <c r="A271" s="13"/>
      <c r="B271" s="226"/>
      <c r="C271" s="227"/>
      <c r="D271" s="228" t="s">
        <v>176</v>
      </c>
      <c r="E271" s="229" t="s">
        <v>19</v>
      </c>
      <c r="F271" s="230" t="s">
        <v>450</v>
      </c>
      <c r="G271" s="227"/>
      <c r="H271" s="229" t="s">
        <v>19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176</v>
      </c>
      <c r="AU271" s="236" t="s">
        <v>186</v>
      </c>
      <c r="AV271" s="13" t="s">
        <v>79</v>
      </c>
      <c r="AW271" s="13" t="s">
        <v>33</v>
      </c>
      <c r="AX271" s="13" t="s">
        <v>72</v>
      </c>
      <c r="AY271" s="236" t="s">
        <v>168</v>
      </c>
    </row>
    <row r="272" s="14" customFormat="1">
      <c r="A272" s="14"/>
      <c r="B272" s="237"/>
      <c r="C272" s="238"/>
      <c r="D272" s="228" t="s">
        <v>176</v>
      </c>
      <c r="E272" s="239" t="s">
        <v>19</v>
      </c>
      <c r="F272" s="240" t="s">
        <v>81</v>
      </c>
      <c r="G272" s="238"/>
      <c r="H272" s="241">
        <v>2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176</v>
      </c>
      <c r="AU272" s="247" t="s">
        <v>186</v>
      </c>
      <c r="AV272" s="14" t="s">
        <v>81</v>
      </c>
      <c r="AW272" s="14" t="s">
        <v>33</v>
      </c>
      <c r="AX272" s="14" t="s">
        <v>72</v>
      </c>
      <c r="AY272" s="247" t="s">
        <v>168</v>
      </c>
    </row>
    <row r="273" s="15" customFormat="1">
      <c r="A273" s="15"/>
      <c r="B273" s="248"/>
      <c r="C273" s="249"/>
      <c r="D273" s="228" t="s">
        <v>176</v>
      </c>
      <c r="E273" s="250" t="s">
        <v>19</v>
      </c>
      <c r="F273" s="251" t="s">
        <v>180</v>
      </c>
      <c r="G273" s="249"/>
      <c r="H273" s="252">
        <v>4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8" t="s">
        <v>176</v>
      </c>
      <c r="AU273" s="258" t="s">
        <v>186</v>
      </c>
      <c r="AV273" s="15" t="s">
        <v>174</v>
      </c>
      <c r="AW273" s="15" t="s">
        <v>33</v>
      </c>
      <c r="AX273" s="15" t="s">
        <v>79</v>
      </c>
      <c r="AY273" s="258" t="s">
        <v>168</v>
      </c>
    </row>
    <row r="274" s="2" customFormat="1" ht="16.5" customHeight="1">
      <c r="A274" s="39"/>
      <c r="B274" s="40"/>
      <c r="C274" s="259" t="s">
        <v>451</v>
      </c>
      <c r="D274" s="259" t="s">
        <v>203</v>
      </c>
      <c r="E274" s="260" t="s">
        <v>452</v>
      </c>
      <c r="F274" s="261" t="s">
        <v>453</v>
      </c>
      <c r="G274" s="262" t="s">
        <v>224</v>
      </c>
      <c r="H274" s="263">
        <v>6</v>
      </c>
      <c r="I274" s="264"/>
      <c r="J274" s="265">
        <f>ROUND(I274*H274,2)</f>
        <v>0</v>
      </c>
      <c r="K274" s="261" t="s">
        <v>172</v>
      </c>
      <c r="L274" s="45"/>
      <c r="M274" s="266" t="s">
        <v>19</v>
      </c>
      <c r="N274" s="267" t="s">
        <v>43</v>
      </c>
      <c r="O274" s="85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79</v>
      </c>
      <c r="AT274" s="224" t="s">
        <v>203</v>
      </c>
      <c r="AU274" s="224" t="s">
        <v>186</v>
      </c>
      <c r="AY274" s="18" t="s">
        <v>168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79</v>
      </c>
      <c r="BK274" s="225">
        <f>ROUND(I274*H274,2)</f>
        <v>0</v>
      </c>
      <c r="BL274" s="18" t="s">
        <v>79</v>
      </c>
      <c r="BM274" s="224" t="s">
        <v>454</v>
      </c>
    </row>
    <row r="275" s="2" customFormat="1" ht="24.15" customHeight="1">
      <c r="A275" s="39"/>
      <c r="B275" s="40"/>
      <c r="C275" s="259" t="s">
        <v>455</v>
      </c>
      <c r="D275" s="259" t="s">
        <v>203</v>
      </c>
      <c r="E275" s="260" t="s">
        <v>456</v>
      </c>
      <c r="F275" s="261" t="s">
        <v>457</v>
      </c>
      <c r="G275" s="262" t="s">
        <v>224</v>
      </c>
      <c r="H275" s="263">
        <v>6</v>
      </c>
      <c r="I275" s="264"/>
      <c r="J275" s="265">
        <f>ROUND(I275*H275,2)</f>
        <v>0</v>
      </c>
      <c r="K275" s="261" t="s">
        <v>172</v>
      </c>
      <c r="L275" s="45"/>
      <c r="M275" s="266" t="s">
        <v>19</v>
      </c>
      <c r="N275" s="267" t="s">
        <v>43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79</v>
      </c>
      <c r="AT275" s="224" t="s">
        <v>203</v>
      </c>
      <c r="AU275" s="224" t="s">
        <v>186</v>
      </c>
      <c r="AY275" s="18" t="s">
        <v>168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79</v>
      </c>
      <c r="BK275" s="225">
        <f>ROUND(I275*H275,2)</f>
        <v>0</v>
      </c>
      <c r="BL275" s="18" t="s">
        <v>79</v>
      </c>
      <c r="BM275" s="224" t="s">
        <v>458</v>
      </c>
    </row>
    <row r="276" s="2" customFormat="1" ht="24.15" customHeight="1">
      <c r="A276" s="39"/>
      <c r="B276" s="40"/>
      <c r="C276" s="259" t="s">
        <v>459</v>
      </c>
      <c r="D276" s="259" t="s">
        <v>203</v>
      </c>
      <c r="E276" s="260" t="s">
        <v>460</v>
      </c>
      <c r="F276" s="261" t="s">
        <v>461</v>
      </c>
      <c r="G276" s="262" t="s">
        <v>224</v>
      </c>
      <c r="H276" s="263">
        <v>4</v>
      </c>
      <c r="I276" s="264"/>
      <c r="J276" s="265">
        <f>ROUND(I276*H276,2)</f>
        <v>0</v>
      </c>
      <c r="K276" s="261" t="s">
        <v>172</v>
      </c>
      <c r="L276" s="45"/>
      <c r="M276" s="266" t="s">
        <v>19</v>
      </c>
      <c r="N276" s="267" t="s">
        <v>43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253</v>
      </c>
      <c r="AT276" s="224" t="s">
        <v>203</v>
      </c>
      <c r="AU276" s="224" t="s">
        <v>186</v>
      </c>
      <c r="AY276" s="18" t="s">
        <v>168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79</v>
      </c>
      <c r="BK276" s="225">
        <f>ROUND(I276*H276,2)</f>
        <v>0</v>
      </c>
      <c r="BL276" s="18" t="s">
        <v>253</v>
      </c>
      <c r="BM276" s="224" t="s">
        <v>462</v>
      </c>
    </row>
    <row r="277" s="12" customFormat="1" ht="22.8" customHeight="1">
      <c r="A277" s="12"/>
      <c r="B277" s="198"/>
      <c r="C277" s="199"/>
      <c r="D277" s="200" t="s">
        <v>71</v>
      </c>
      <c r="E277" s="272" t="s">
        <v>463</v>
      </c>
      <c r="F277" s="272" t="s">
        <v>464</v>
      </c>
      <c r="G277" s="199"/>
      <c r="H277" s="199"/>
      <c r="I277" s="202"/>
      <c r="J277" s="273">
        <f>BK277</f>
        <v>0</v>
      </c>
      <c r="K277" s="199"/>
      <c r="L277" s="204"/>
      <c r="M277" s="205"/>
      <c r="N277" s="206"/>
      <c r="O277" s="206"/>
      <c r="P277" s="207">
        <f>SUM(P278:P280)</f>
        <v>0</v>
      </c>
      <c r="Q277" s="206"/>
      <c r="R277" s="207">
        <f>SUM(R278:R280)</f>
        <v>0</v>
      </c>
      <c r="S277" s="206"/>
      <c r="T277" s="208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79</v>
      </c>
      <c r="AT277" s="210" t="s">
        <v>71</v>
      </c>
      <c r="AU277" s="210" t="s">
        <v>79</v>
      </c>
      <c r="AY277" s="209" t="s">
        <v>168</v>
      </c>
      <c r="BK277" s="211">
        <f>SUM(BK278:BK280)</f>
        <v>0</v>
      </c>
    </row>
    <row r="278" s="2" customFormat="1" ht="16.5" customHeight="1">
      <c r="A278" s="39"/>
      <c r="B278" s="40"/>
      <c r="C278" s="259" t="s">
        <v>465</v>
      </c>
      <c r="D278" s="259" t="s">
        <v>203</v>
      </c>
      <c r="E278" s="260" t="s">
        <v>466</v>
      </c>
      <c r="F278" s="261" t="s">
        <v>467</v>
      </c>
      <c r="G278" s="262" t="s">
        <v>224</v>
      </c>
      <c r="H278" s="263">
        <v>14</v>
      </c>
      <c r="I278" s="264"/>
      <c r="J278" s="265">
        <f>ROUND(I278*H278,2)</f>
        <v>0</v>
      </c>
      <c r="K278" s="261" t="s">
        <v>172</v>
      </c>
      <c r="L278" s="45"/>
      <c r="M278" s="266" t="s">
        <v>19</v>
      </c>
      <c r="N278" s="267" t="s">
        <v>43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174</v>
      </c>
      <c r="AT278" s="224" t="s">
        <v>203</v>
      </c>
      <c r="AU278" s="224" t="s">
        <v>81</v>
      </c>
      <c r="AY278" s="18" t="s">
        <v>168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79</v>
      </c>
      <c r="BK278" s="225">
        <f>ROUND(I278*H278,2)</f>
        <v>0</v>
      </c>
      <c r="BL278" s="18" t="s">
        <v>174</v>
      </c>
      <c r="BM278" s="224" t="s">
        <v>468</v>
      </c>
    </row>
    <row r="279" s="2" customFormat="1" ht="33" customHeight="1">
      <c r="A279" s="39"/>
      <c r="B279" s="40"/>
      <c r="C279" s="212" t="s">
        <v>469</v>
      </c>
      <c r="D279" s="212" t="s">
        <v>169</v>
      </c>
      <c r="E279" s="213" t="s">
        <v>470</v>
      </c>
      <c r="F279" s="214" t="s">
        <v>471</v>
      </c>
      <c r="G279" s="215" t="s">
        <v>224</v>
      </c>
      <c r="H279" s="216">
        <v>1</v>
      </c>
      <c r="I279" s="217"/>
      <c r="J279" s="218">
        <f>ROUND(I279*H279,2)</f>
        <v>0</v>
      </c>
      <c r="K279" s="214" t="s">
        <v>172</v>
      </c>
      <c r="L279" s="219"/>
      <c r="M279" s="220" t="s">
        <v>19</v>
      </c>
      <c r="N279" s="221" t="s">
        <v>43</v>
      </c>
      <c r="O279" s="85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173</v>
      </c>
      <c r="AT279" s="224" t="s">
        <v>169</v>
      </c>
      <c r="AU279" s="224" t="s">
        <v>81</v>
      </c>
      <c r="AY279" s="18" t="s">
        <v>168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79</v>
      </c>
      <c r="BK279" s="225">
        <f>ROUND(I279*H279,2)</f>
        <v>0</v>
      </c>
      <c r="BL279" s="18" t="s">
        <v>174</v>
      </c>
      <c r="BM279" s="224" t="s">
        <v>472</v>
      </c>
    </row>
    <row r="280" s="2" customFormat="1" ht="49.05" customHeight="1">
      <c r="A280" s="39"/>
      <c r="B280" s="40"/>
      <c r="C280" s="259" t="s">
        <v>473</v>
      </c>
      <c r="D280" s="259" t="s">
        <v>203</v>
      </c>
      <c r="E280" s="260" t="s">
        <v>474</v>
      </c>
      <c r="F280" s="261" t="s">
        <v>475</v>
      </c>
      <c r="G280" s="262" t="s">
        <v>224</v>
      </c>
      <c r="H280" s="263">
        <v>1</v>
      </c>
      <c r="I280" s="264"/>
      <c r="J280" s="265">
        <f>ROUND(I280*H280,2)</f>
        <v>0</v>
      </c>
      <c r="K280" s="261" t="s">
        <v>172</v>
      </c>
      <c r="L280" s="45"/>
      <c r="M280" s="266" t="s">
        <v>19</v>
      </c>
      <c r="N280" s="267" t="s">
        <v>43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174</v>
      </c>
      <c r="AT280" s="224" t="s">
        <v>203</v>
      </c>
      <c r="AU280" s="224" t="s">
        <v>81</v>
      </c>
      <c r="AY280" s="18" t="s">
        <v>168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79</v>
      </c>
      <c r="BK280" s="225">
        <f>ROUND(I280*H280,2)</f>
        <v>0</v>
      </c>
      <c r="BL280" s="18" t="s">
        <v>174</v>
      </c>
      <c r="BM280" s="224" t="s">
        <v>476</v>
      </c>
    </row>
    <row r="281" s="12" customFormat="1" ht="22.8" customHeight="1">
      <c r="A281" s="12"/>
      <c r="B281" s="198"/>
      <c r="C281" s="199"/>
      <c r="D281" s="200" t="s">
        <v>71</v>
      </c>
      <c r="E281" s="272" t="s">
        <v>477</v>
      </c>
      <c r="F281" s="272" t="s">
        <v>478</v>
      </c>
      <c r="G281" s="199"/>
      <c r="H281" s="199"/>
      <c r="I281" s="202"/>
      <c r="J281" s="273">
        <f>BK281</f>
        <v>0</v>
      </c>
      <c r="K281" s="199"/>
      <c r="L281" s="204"/>
      <c r="M281" s="205"/>
      <c r="N281" s="206"/>
      <c r="O281" s="206"/>
      <c r="P281" s="207">
        <f>SUM(P282:P296)</f>
        <v>0</v>
      </c>
      <c r="Q281" s="206"/>
      <c r="R281" s="207">
        <f>SUM(R282:R296)</f>
        <v>0</v>
      </c>
      <c r="S281" s="206"/>
      <c r="T281" s="208">
        <f>SUM(T282:T296)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9" t="s">
        <v>79</v>
      </c>
      <c r="AT281" s="210" t="s">
        <v>71</v>
      </c>
      <c r="AU281" s="210" t="s">
        <v>79</v>
      </c>
      <c r="AY281" s="209" t="s">
        <v>168</v>
      </c>
      <c r="BK281" s="211">
        <f>SUM(BK282:BK296)</f>
        <v>0</v>
      </c>
    </row>
    <row r="282" s="2" customFormat="1" ht="37.8" customHeight="1">
      <c r="A282" s="39"/>
      <c r="B282" s="40"/>
      <c r="C282" s="259" t="s">
        <v>479</v>
      </c>
      <c r="D282" s="259" t="s">
        <v>203</v>
      </c>
      <c r="E282" s="260" t="s">
        <v>480</v>
      </c>
      <c r="F282" s="261" t="s">
        <v>481</v>
      </c>
      <c r="G282" s="262" t="s">
        <v>224</v>
      </c>
      <c r="H282" s="263">
        <v>7</v>
      </c>
      <c r="I282" s="264"/>
      <c r="J282" s="265">
        <f>ROUND(I282*H282,2)</f>
        <v>0</v>
      </c>
      <c r="K282" s="261" t="s">
        <v>172</v>
      </c>
      <c r="L282" s="45"/>
      <c r="M282" s="266" t="s">
        <v>19</v>
      </c>
      <c r="N282" s="267" t="s">
        <v>43</v>
      </c>
      <c r="O282" s="85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174</v>
      </c>
      <c r="AT282" s="224" t="s">
        <v>203</v>
      </c>
      <c r="AU282" s="224" t="s">
        <v>81</v>
      </c>
      <c r="AY282" s="18" t="s">
        <v>168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174</v>
      </c>
      <c r="BM282" s="224" t="s">
        <v>482</v>
      </c>
    </row>
    <row r="283" s="2" customFormat="1" ht="24.15" customHeight="1">
      <c r="A283" s="39"/>
      <c r="B283" s="40"/>
      <c r="C283" s="212" t="s">
        <v>251</v>
      </c>
      <c r="D283" s="212" t="s">
        <v>169</v>
      </c>
      <c r="E283" s="213" t="s">
        <v>483</v>
      </c>
      <c r="F283" s="214" t="s">
        <v>484</v>
      </c>
      <c r="G283" s="215" t="s">
        <v>224</v>
      </c>
      <c r="H283" s="216">
        <v>7</v>
      </c>
      <c r="I283" s="217"/>
      <c r="J283" s="218">
        <f>ROUND(I283*H283,2)</f>
        <v>0</v>
      </c>
      <c r="K283" s="214" t="s">
        <v>172</v>
      </c>
      <c r="L283" s="219"/>
      <c r="M283" s="220" t="s">
        <v>19</v>
      </c>
      <c r="N283" s="221" t="s">
        <v>43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485</v>
      </c>
      <c r="AT283" s="224" t="s">
        <v>169</v>
      </c>
      <c r="AU283" s="224" t="s">
        <v>81</v>
      </c>
      <c r="AY283" s="18" t="s">
        <v>168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79</v>
      </c>
      <c r="BK283" s="225">
        <f>ROUND(I283*H283,2)</f>
        <v>0</v>
      </c>
      <c r="BL283" s="18" t="s">
        <v>485</v>
      </c>
      <c r="BM283" s="224" t="s">
        <v>486</v>
      </c>
    </row>
    <row r="284" s="2" customFormat="1" ht="33" customHeight="1">
      <c r="A284" s="39"/>
      <c r="B284" s="40"/>
      <c r="C284" s="259" t="s">
        <v>117</v>
      </c>
      <c r="D284" s="259" t="s">
        <v>203</v>
      </c>
      <c r="E284" s="260" t="s">
        <v>487</v>
      </c>
      <c r="F284" s="261" t="s">
        <v>488</v>
      </c>
      <c r="G284" s="262" t="s">
        <v>224</v>
      </c>
      <c r="H284" s="263">
        <v>7</v>
      </c>
      <c r="I284" s="264"/>
      <c r="J284" s="265">
        <f>ROUND(I284*H284,2)</f>
        <v>0</v>
      </c>
      <c r="K284" s="261" t="s">
        <v>172</v>
      </c>
      <c r="L284" s="45"/>
      <c r="M284" s="266" t="s">
        <v>19</v>
      </c>
      <c r="N284" s="267" t="s">
        <v>43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174</v>
      </c>
      <c r="AT284" s="224" t="s">
        <v>203</v>
      </c>
      <c r="AU284" s="224" t="s">
        <v>81</v>
      </c>
      <c r="AY284" s="18" t="s">
        <v>168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79</v>
      </c>
      <c r="BK284" s="225">
        <f>ROUND(I284*H284,2)</f>
        <v>0</v>
      </c>
      <c r="BL284" s="18" t="s">
        <v>174</v>
      </c>
      <c r="BM284" s="224" t="s">
        <v>489</v>
      </c>
    </row>
    <row r="285" s="2" customFormat="1" ht="24.15" customHeight="1">
      <c r="A285" s="39"/>
      <c r="B285" s="40"/>
      <c r="C285" s="212" t="s">
        <v>490</v>
      </c>
      <c r="D285" s="212" t="s">
        <v>169</v>
      </c>
      <c r="E285" s="213" t="s">
        <v>491</v>
      </c>
      <c r="F285" s="214" t="s">
        <v>492</v>
      </c>
      <c r="G285" s="215" t="s">
        <v>224</v>
      </c>
      <c r="H285" s="216">
        <v>7</v>
      </c>
      <c r="I285" s="217"/>
      <c r="J285" s="218">
        <f>ROUND(I285*H285,2)</f>
        <v>0</v>
      </c>
      <c r="K285" s="214" t="s">
        <v>172</v>
      </c>
      <c r="L285" s="219"/>
      <c r="M285" s="220" t="s">
        <v>19</v>
      </c>
      <c r="N285" s="221" t="s">
        <v>43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250</v>
      </c>
      <c r="AT285" s="224" t="s">
        <v>169</v>
      </c>
      <c r="AU285" s="224" t="s">
        <v>81</v>
      </c>
      <c r="AY285" s="18" t="s">
        <v>168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79</v>
      </c>
      <c r="BK285" s="225">
        <f>ROUND(I285*H285,2)</f>
        <v>0</v>
      </c>
      <c r="BL285" s="18" t="s">
        <v>251</v>
      </c>
      <c r="BM285" s="224" t="s">
        <v>493</v>
      </c>
    </row>
    <row r="286" s="2" customFormat="1" ht="24.15" customHeight="1">
      <c r="A286" s="39"/>
      <c r="B286" s="40"/>
      <c r="C286" s="212" t="s">
        <v>494</v>
      </c>
      <c r="D286" s="212" t="s">
        <v>169</v>
      </c>
      <c r="E286" s="213" t="s">
        <v>495</v>
      </c>
      <c r="F286" s="214" t="s">
        <v>496</v>
      </c>
      <c r="G286" s="215" t="s">
        <v>224</v>
      </c>
      <c r="H286" s="216">
        <v>7</v>
      </c>
      <c r="I286" s="217"/>
      <c r="J286" s="218">
        <f>ROUND(I286*H286,2)</f>
        <v>0</v>
      </c>
      <c r="K286" s="214" t="s">
        <v>172</v>
      </c>
      <c r="L286" s="219"/>
      <c r="M286" s="220" t="s">
        <v>19</v>
      </c>
      <c r="N286" s="221" t="s">
        <v>43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250</v>
      </c>
      <c r="AT286" s="224" t="s">
        <v>169</v>
      </c>
      <c r="AU286" s="224" t="s">
        <v>81</v>
      </c>
      <c r="AY286" s="18" t="s">
        <v>168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251</v>
      </c>
      <c r="BM286" s="224" t="s">
        <v>497</v>
      </c>
    </row>
    <row r="287" s="2" customFormat="1" ht="24.15" customHeight="1">
      <c r="A287" s="39"/>
      <c r="B287" s="40"/>
      <c r="C287" s="259" t="s">
        <v>498</v>
      </c>
      <c r="D287" s="259" t="s">
        <v>203</v>
      </c>
      <c r="E287" s="260" t="s">
        <v>499</v>
      </c>
      <c r="F287" s="261" t="s">
        <v>500</v>
      </c>
      <c r="G287" s="262" t="s">
        <v>224</v>
      </c>
      <c r="H287" s="263">
        <v>7</v>
      </c>
      <c r="I287" s="264"/>
      <c r="J287" s="265">
        <f>ROUND(I287*H287,2)</f>
        <v>0</v>
      </c>
      <c r="K287" s="261" t="s">
        <v>172</v>
      </c>
      <c r="L287" s="45"/>
      <c r="M287" s="266" t="s">
        <v>19</v>
      </c>
      <c r="N287" s="267" t="s">
        <v>43</v>
      </c>
      <c r="O287" s="85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174</v>
      </c>
      <c r="AT287" s="224" t="s">
        <v>203</v>
      </c>
      <c r="AU287" s="224" t="s">
        <v>81</v>
      </c>
      <c r="AY287" s="18" t="s">
        <v>168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79</v>
      </c>
      <c r="BK287" s="225">
        <f>ROUND(I287*H287,2)</f>
        <v>0</v>
      </c>
      <c r="BL287" s="18" t="s">
        <v>174</v>
      </c>
      <c r="BM287" s="224" t="s">
        <v>501</v>
      </c>
    </row>
    <row r="288" s="2" customFormat="1" ht="24.15" customHeight="1">
      <c r="A288" s="39"/>
      <c r="B288" s="40"/>
      <c r="C288" s="212" t="s">
        <v>502</v>
      </c>
      <c r="D288" s="212" t="s">
        <v>169</v>
      </c>
      <c r="E288" s="213" t="s">
        <v>503</v>
      </c>
      <c r="F288" s="214" t="s">
        <v>504</v>
      </c>
      <c r="G288" s="215" t="s">
        <v>224</v>
      </c>
      <c r="H288" s="216">
        <v>7</v>
      </c>
      <c r="I288" s="217"/>
      <c r="J288" s="218">
        <f>ROUND(I288*H288,2)</f>
        <v>0</v>
      </c>
      <c r="K288" s="214" t="s">
        <v>172</v>
      </c>
      <c r="L288" s="219"/>
      <c r="M288" s="220" t="s">
        <v>19</v>
      </c>
      <c r="N288" s="221" t="s">
        <v>43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485</v>
      </c>
      <c r="AT288" s="224" t="s">
        <v>169</v>
      </c>
      <c r="AU288" s="224" t="s">
        <v>81</v>
      </c>
      <c r="AY288" s="18" t="s">
        <v>168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485</v>
      </c>
      <c r="BM288" s="224" t="s">
        <v>505</v>
      </c>
    </row>
    <row r="289" s="2" customFormat="1" ht="24.15" customHeight="1">
      <c r="A289" s="39"/>
      <c r="B289" s="40"/>
      <c r="C289" s="259" t="s">
        <v>506</v>
      </c>
      <c r="D289" s="259" t="s">
        <v>203</v>
      </c>
      <c r="E289" s="260" t="s">
        <v>507</v>
      </c>
      <c r="F289" s="261" t="s">
        <v>508</v>
      </c>
      <c r="G289" s="262" t="s">
        <v>224</v>
      </c>
      <c r="H289" s="263">
        <v>7</v>
      </c>
      <c r="I289" s="264"/>
      <c r="J289" s="265">
        <f>ROUND(I289*H289,2)</f>
        <v>0</v>
      </c>
      <c r="K289" s="261" t="s">
        <v>172</v>
      </c>
      <c r="L289" s="45"/>
      <c r="M289" s="266" t="s">
        <v>19</v>
      </c>
      <c r="N289" s="267" t="s">
        <v>43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174</v>
      </c>
      <c r="AT289" s="224" t="s">
        <v>203</v>
      </c>
      <c r="AU289" s="224" t="s">
        <v>81</v>
      </c>
      <c r="AY289" s="18" t="s">
        <v>168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8" t="s">
        <v>79</v>
      </c>
      <c r="BK289" s="225">
        <f>ROUND(I289*H289,2)</f>
        <v>0</v>
      </c>
      <c r="BL289" s="18" t="s">
        <v>174</v>
      </c>
      <c r="BM289" s="224" t="s">
        <v>509</v>
      </c>
    </row>
    <row r="290" s="2" customFormat="1" ht="24.15" customHeight="1">
      <c r="A290" s="39"/>
      <c r="B290" s="40"/>
      <c r="C290" s="212" t="s">
        <v>510</v>
      </c>
      <c r="D290" s="212" t="s">
        <v>169</v>
      </c>
      <c r="E290" s="213" t="s">
        <v>511</v>
      </c>
      <c r="F290" s="214" t="s">
        <v>512</v>
      </c>
      <c r="G290" s="215" t="s">
        <v>224</v>
      </c>
      <c r="H290" s="216">
        <v>7</v>
      </c>
      <c r="I290" s="217"/>
      <c r="J290" s="218">
        <f>ROUND(I290*H290,2)</f>
        <v>0</v>
      </c>
      <c r="K290" s="214" t="s">
        <v>172</v>
      </c>
      <c r="L290" s="219"/>
      <c r="M290" s="220" t="s">
        <v>19</v>
      </c>
      <c r="N290" s="221" t="s">
        <v>43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250</v>
      </c>
      <c r="AT290" s="224" t="s">
        <v>169</v>
      </c>
      <c r="AU290" s="224" t="s">
        <v>81</v>
      </c>
      <c r="AY290" s="18" t="s">
        <v>168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79</v>
      </c>
      <c r="BK290" s="225">
        <f>ROUND(I290*H290,2)</f>
        <v>0</v>
      </c>
      <c r="BL290" s="18" t="s">
        <v>251</v>
      </c>
      <c r="BM290" s="224" t="s">
        <v>513</v>
      </c>
    </row>
    <row r="291" s="2" customFormat="1" ht="24.15" customHeight="1">
      <c r="A291" s="39"/>
      <c r="B291" s="40"/>
      <c r="C291" s="212" t="s">
        <v>514</v>
      </c>
      <c r="D291" s="212" t="s">
        <v>169</v>
      </c>
      <c r="E291" s="213" t="s">
        <v>515</v>
      </c>
      <c r="F291" s="214" t="s">
        <v>516</v>
      </c>
      <c r="G291" s="215" t="s">
        <v>224</v>
      </c>
      <c r="H291" s="216">
        <v>7</v>
      </c>
      <c r="I291" s="217"/>
      <c r="J291" s="218">
        <f>ROUND(I291*H291,2)</f>
        <v>0</v>
      </c>
      <c r="K291" s="214" t="s">
        <v>172</v>
      </c>
      <c r="L291" s="219"/>
      <c r="M291" s="220" t="s">
        <v>19</v>
      </c>
      <c r="N291" s="221" t="s">
        <v>43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250</v>
      </c>
      <c r="AT291" s="224" t="s">
        <v>169</v>
      </c>
      <c r="AU291" s="224" t="s">
        <v>81</v>
      </c>
      <c r="AY291" s="18" t="s">
        <v>168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79</v>
      </c>
      <c r="BK291" s="225">
        <f>ROUND(I291*H291,2)</f>
        <v>0</v>
      </c>
      <c r="BL291" s="18" t="s">
        <v>251</v>
      </c>
      <c r="BM291" s="224" t="s">
        <v>517</v>
      </c>
    </row>
    <row r="292" s="2" customFormat="1" ht="24.15" customHeight="1">
      <c r="A292" s="39"/>
      <c r="B292" s="40"/>
      <c r="C292" s="212" t="s">
        <v>518</v>
      </c>
      <c r="D292" s="212" t="s">
        <v>169</v>
      </c>
      <c r="E292" s="213" t="s">
        <v>519</v>
      </c>
      <c r="F292" s="214" t="s">
        <v>520</v>
      </c>
      <c r="G292" s="215" t="s">
        <v>224</v>
      </c>
      <c r="H292" s="216">
        <v>1</v>
      </c>
      <c r="I292" s="217"/>
      <c r="J292" s="218">
        <f>ROUND(I292*H292,2)</f>
        <v>0</v>
      </c>
      <c r="K292" s="214" t="s">
        <v>172</v>
      </c>
      <c r="L292" s="219"/>
      <c r="M292" s="220" t="s">
        <v>19</v>
      </c>
      <c r="N292" s="221" t="s">
        <v>43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250</v>
      </c>
      <c r="AT292" s="224" t="s">
        <v>169</v>
      </c>
      <c r="AU292" s="224" t="s">
        <v>81</v>
      </c>
      <c r="AY292" s="18" t="s">
        <v>168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79</v>
      </c>
      <c r="BK292" s="225">
        <f>ROUND(I292*H292,2)</f>
        <v>0</v>
      </c>
      <c r="BL292" s="18" t="s">
        <v>251</v>
      </c>
      <c r="BM292" s="224" t="s">
        <v>521</v>
      </c>
    </row>
    <row r="293" s="2" customFormat="1" ht="37.8" customHeight="1">
      <c r="A293" s="39"/>
      <c r="B293" s="40"/>
      <c r="C293" s="259" t="s">
        <v>522</v>
      </c>
      <c r="D293" s="259" t="s">
        <v>203</v>
      </c>
      <c r="E293" s="260" t="s">
        <v>523</v>
      </c>
      <c r="F293" s="261" t="s">
        <v>524</v>
      </c>
      <c r="G293" s="262" t="s">
        <v>224</v>
      </c>
      <c r="H293" s="263">
        <v>3</v>
      </c>
      <c r="I293" s="264"/>
      <c r="J293" s="265">
        <f>ROUND(I293*H293,2)</f>
        <v>0</v>
      </c>
      <c r="K293" s="261" t="s">
        <v>172</v>
      </c>
      <c r="L293" s="45"/>
      <c r="M293" s="266" t="s">
        <v>19</v>
      </c>
      <c r="N293" s="267" t="s">
        <v>43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251</v>
      </c>
      <c r="AT293" s="224" t="s">
        <v>203</v>
      </c>
      <c r="AU293" s="224" t="s">
        <v>81</v>
      </c>
      <c r="AY293" s="18" t="s">
        <v>168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79</v>
      </c>
      <c r="BK293" s="225">
        <f>ROUND(I293*H293,2)</f>
        <v>0</v>
      </c>
      <c r="BL293" s="18" t="s">
        <v>251</v>
      </c>
      <c r="BM293" s="224" t="s">
        <v>525</v>
      </c>
    </row>
    <row r="294" s="2" customFormat="1" ht="37.8" customHeight="1">
      <c r="A294" s="39"/>
      <c r="B294" s="40"/>
      <c r="C294" s="259" t="s">
        <v>360</v>
      </c>
      <c r="D294" s="259" t="s">
        <v>203</v>
      </c>
      <c r="E294" s="260" t="s">
        <v>526</v>
      </c>
      <c r="F294" s="261" t="s">
        <v>527</v>
      </c>
      <c r="G294" s="262" t="s">
        <v>224</v>
      </c>
      <c r="H294" s="263">
        <v>3</v>
      </c>
      <c r="I294" s="264"/>
      <c r="J294" s="265">
        <f>ROUND(I294*H294,2)</f>
        <v>0</v>
      </c>
      <c r="K294" s="261" t="s">
        <v>172</v>
      </c>
      <c r="L294" s="45"/>
      <c r="M294" s="266" t="s">
        <v>19</v>
      </c>
      <c r="N294" s="267" t="s">
        <v>43</v>
      </c>
      <c r="O294" s="85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4" t="s">
        <v>251</v>
      </c>
      <c r="AT294" s="224" t="s">
        <v>203</v>
      </c>
      <c r="AU294" s="224" t="s">
        <v>81</v>
      </c>
      <c r="AY294" s="18" t="s">
        <v>168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8" t="s">
        <v>79</v>
      </c>
      <c r="BK294" s="225">
        <f>ROUND(I294*H294,2)</f>
        <v>0</v>
      </c>
      <c r="BL294" s="18" t="s">
        <v>251</v>
      </c>
      <c r="BM294" s="224" t="s">
        <v>528</v>
      </c>
    </row>
    <row r="295" s="2" customFormat="1" ht="24.15" customHeight="1">
      <c r="A295" s="39"/>
      <c r="B295" s="40"/>
      <c r="C295" s="212" t="s">
        <v>529</v>
      </c>
      <c r="D295" s="212" t="s">
        <v>169</v>
      </c>
      <c r="E295" s="213" t="s">
        <v>530</v>
      </c>
      <c r="F295" s="214" t="s">
        <v>531</v>
      </c>
      <c r="G295" s="215" t="s">
        <v>224</v>
      </c>
      <c r="H295" s="216">
        <v>12</v>
      </c>
      <c r="I295" s="217"/>
      <c r="J295" s="218">
        <f>ROUND(I295*H295,2)</f>
        <v>0</v>
      </c>
      <c r="K295" s="214" t="s">
        <v>172</v>
      </c>
      <c r="L295" s="219"/>
      <c r="M295" s="220" t="s">
        <v>19</v>
      </c>
      <c r="N295" s="221" t="s">
        <v>43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173</v>
      </c>
      <c r="AT295" s="224" t="s">
        <v>169</v>
      </c>
      <c r="AU295" s="224" t="s">
        <v>81</v>
      </c>
      <c r="AY295" s="18" t="s">
        <v>168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79</v>
      </c>
      <c r="BK295" s="225">
        <f>ROUND(I295*H295,2)</f>
        <v>0</v>
      </c>
      <c r="BL295" s="18" t="s">
        <v>174</v>
      </c>
      <c r="BM295" s="224" t="s">
        <v>532</v>
      </c>
    </row>
    <row r="296" s="2" customFormat="1" ht="37.8" customHeight="1">
      <c r="A296" s="39"/>
      <c r="B296" s="40"/>
      <c r="C296" s="212" t="s">
        <v>533</v>
      </c>
      <c r="D296" s="212" t="s">
        <v>169</v>
      </c>
      <c r="E296" s="213" t="s">
        <v>534</v>
      </c>
      <c r="F296" s="214" t="s">
        <v>535</v>
      </c>
      <c r="G296" s="215" t="s">
        <v>224</v>
      </c>
      <c r="H296" s="216">
        <v>6</v>
      </c>
      <c r="I296" s="217"/>
      <c r="J296" s="218">
        <f>ROUND(I296*H296,2)</f>
        <v>0</v>
      </c>
      <c r="K296" s="214" t="s">
        <v>172</v>
      </c>
      <c r="L296" s="219"/>
      <c r="M296" s="220" t="s">
        <v>19</v>
      </c>
      <c r="N296" s="221" t="s">
        <v>43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173</v>
      </c>
      <c r="AT296" s="224" t="s">
        <v>169</v>
      </c>
      <c r="AU296" s="224" t="s">
        <v>81</v>
      </c>
      <c r="AY296" s="18" t="s">
        <v>168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79</v>
      </c>
      <c r="BK296" s="225">
        <f>ROUND(I296*H296,2)</f>
        <v>0</v>
      </c>
      <c r="BL296" s="18" t="s">
        <v>174</v>
      </c>
      <c r="BM296" s="224" t="s">
        <v>536</v>
      </c>
    </row>
    <row r="297" s="12" customFormat="1" ht="25.92" customHeight="1">
      <c r="A297" s="12"/>
      <c r="B297" s="198"/>
      <c r="C297" s="199"/>
      <c r="D297" s="200" t="s">
        <v>71</v>
      </c>
      <c r="E297" s="201" t="s">
        <v>537</v>
      </c>
      <c r="F297" s="201" t="s">
        <v>538</v>
      </c>
      <c r="G297" s="199"/>
      <c r="H297" s="199"/>
      <c r="I297" s="202"/>
      <c r="J297" s="203">
        <f>BK297</f>
        <v>0</v>
      </c>
      <c r="K297" s="199"/>
      <c r="L297" s="204"/>
      <c r="M297" s="205"/>
      <c r="N297" s="206"/>
      <c r="O297" s="206"/>
      <c r="P297" s="207">
        <f>P298+SUM(P299:P320)</f>
        <v>0</v>
      </c>
      <c r="Q297" s="206"/>
      <c r="R297" s="207">
        <f>R298+SUM(R299:R320)</f>
        <v>0</v>
      </c>
      <c r="S297" s="206"/>
      <c r="T297" s="208">
        <f>T298+SUM(T299:T320)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79</v>
      </c>
      <c r="AT297" s="210" t="s">
        <v>71</v>
      </c>
      <c r="AU297" s="210" t="s">
        <v>72</v>
      </c>
      <c r="AY297" s="209" t="s">
        <v>168</v>
      </c>
      <c r="BK297" s="211">
        <f>BK298+SUM(BK299:BK320)</f>
        <v>0</v>
      </c>
    </row>
    <row r="298" s="2" customFormat="1" ht="24.15" customHeight="1">
      <c r="A298" s="39"/>
      <c r="B298" s="40"/>
      <c r="C298" s="212" t="s">
        <v>539</v>
      </c>
      <c r="D298" s="212" t="s">
        <v>169</v>
      </c>
      <c r="E298" s="213" t="s">
        <v>540</v>
      </c>
      <c r="F298" s="214" t="s">
        <v>541</v>
      </c>
      <c r="G298" s="215" t="s">
        <v>110</v>
      </c>
      <c r="H298" s="216">
        <v>8</v>
      </c>
      <c r="I298" s="217"/>
      <c r="J298" s="218">
        <f>ROUND(I298*H298,2)</f>
        <v>0</v>
      </c>
      <c r="K298" s="214" t="s">
        <v>172</v>
      </c>
      <c r="L298" s="219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173</v>
      </c>
      <c r="AT298" s="224" t="s">
        <v>169</v>
      </c>
      <c r="AU298" s="224" t="s">
        <v>79</v>
      </c>
      <c r="AY298" s="18" t="s">
        <v>168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79</v>
      </c>
      <c r="BK298" s="225">
        <f>ROUND(I298*H298,2)</f>
        <v>0</v>
      </c>
      <c r="BL298" s="18" t="s">
        <v>174</v>
      </c>
      <c r="BM298" s="224" t="s">
        <v>542</v>
      </c>
    </row>
    <row r="299" s="2" customFormat="1" ht="24.15" customHeight="1">
      <c r="A299" s="39"/>
      <c r="B299" s="40"/>
      <c r="C299" s="212" t="s">
        <v>543</v>
      </c>
      <c r="D299" s="212" t="s">
        <v>169</v>
      </c>
      <c r="E299" s="213" t="s">
        <v>544</v>
      </c>
      <c r="F299" s="214" t="s">
        <v>545</v>
      </c>
      <c r="G299" s="215" t="s">
        <v>224</v>
      </c>
      <c r="H299" s="216">
        <v>5</v>
      </c>
      <c r="I299" s="217"/>
      <c r="J299" s="218">
        <f>ROUND(I299*H299,2)</f>
        <v>0</v>
      </c>
      <c r="K299" s="214" t="s">
        <v>172</v>
      </c>
      <c r="L299" s="219"/>
      <c r="M299" s="220" t="s">
        <v>19</v>
      </c>
      <c r="N299" s="221" t="s">
        <v>43</v>
      </c>
      <c r="O299" s="85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173</v>
      </c>
      <c r="AT299" s="224" t="s">
        <v>169</v>
      </c>
      <c r="AU299" s="224" t="s">
        <v>79</v>
      </c>
      <c r="AY299" s="18" t="s">
        <v>168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8" t="s">
        <v>79</v>
      </c>
      <c r="BK299" s="225">
        <f>ROUND(I299*H299,2)</f>
        <v>0</v>
      </c>
      <c r="BL299" s="18" t="s">
        <v>174</v>
      </c>
      <c r="BM299" s="224" t="s">
        <v>546</v>
      </c>
    </row>
    <row r="300" s="2" customFormat="1" ht="44.25" customHeight="1">
      <c r="A300" s="39"/>
      <c r="B300" s="40"/>
      <c r="C300" s="259" t="s">
        <v>547</v>
      </c>
      <c r="D300" s="259" t="s">
        <v>203</v>
      </c>
      <c r="E300" s="260" t="s">
        <v>548</v>
      </c>
      <c r="F300" s="261" t="s">
        <v>549</v>
      </c>
      <c r="G300" s="262" t="s">
        <v>110</v>
      </c>
      <c r="H300" s="263">
        <v>8</v>
      </c>
      <c r="I300" s="264"/>
      <c r="J300" s="265">
        <f>ROUND(I300*H300,2)</f>
        <v>0</v>
      </c>
      <c r="K300" s="261" t="s">
        <v>172</v>
      </c>
      <c r="L300" s="45"/>
      <c r="M300" s="266" t="s">
        <v>19</v>
      </c>
      <c r="N300" s="267" t="s">
        <v>43</v>
      </c>
      <c r="O300" s="85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219</v>
      </c>
      <c r="AT300" s="224" t="s">
        <v>203</v>
      </c>
      <c r="AU300" s="224" t="s">
        <v>79</v>
      </c>
      <c r="AY300" s="18" t="s">
        <v>168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79</v>
      </c>
      <c r="BK300" s="225">
        <f>ROUND(I300*H300,2)</f>
        <v>0</v>
      </c>
      <c r="BL300" s="18" t="s">
        <v>219</v>
      </c>
      <c r="BM300" s="224" t="s">
        <v>550</v>
      </c>
    </row>
    <row r="301" s="13" customFormat="1">
      <c r="A301" s="13"/>
      <c r="B301" s="226"/>
      <c r="C301" s="227"/>
      <c r="D301" s="228" t="s">
        <v>176</v>
      </c>
      <c r="E301" s="229" t="s">
        <v>19</v>
      </c>
      <c r="F301" s="230" t="s">
        <v>551</v>
      </c>
      <c r="G301" s="227"/>
      <c r="H301" s="229" t="s">
        <v>19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176</v>
      </c>
      <c r="AU301" s="236" t="s">
        <v>79</v>
      </c>
      <c r="AV301" s="13" t="s">
        <v>79</v>
      </c>
      <c r="AW301" s="13" t="s">
        <v>33</v>
      </c>
      <c r="AX301" s="13" t="s">
        <v>72</v>
      </c>
      <c r="AY301" s="236" t="s">
        <v>168</v>
      </c>
    </row>
    <row r="302" s="14" customFormat="1">
      <c r="A302" s="14"/>
      <c r="B302" s="237"/>
      <c r="C302" s="238"/>
      <c r="D302" s="228" t="s">
        <v>176</v>
      </c>
      <c r="E302" s="239" t="s">
        <v>19</v>
      </c>
      <c r="F302" s="240" t="s">
        <v>173</v>
      </c>
      <c r="G302" s="238"/>
      <c r="H302" s="241">
        <v>8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176</v>
      </c>
      <c r="AU302" s="247" t="s">
        <v>79</v>
      </c>
      <c r="AV302" s="14" t="s">
        <v>81</v>
      </c>
      <c r="AW302" s="14" t="s">
        <v>33</v>
      </c>
      <c r="AX302" s="14" t="s">
        <v>72</v>
      </c>
      <c r="AY302" s="247" t="s">
        <v>168</v>
      </c>
    </row>
    <row r="303" s="15" customFormat="1">
      <c r="A303" s="15"/>
      <c r="B303" s="248"/>
      <c r="C303" s="249"/>
      <c r="D303" s="228" t="s">
        <v>176</v>
      </c>
      <c r="E303" s="250" t="s">
        <v>19</v>
      </c>
      <c r="F303" s="251" t="s">
        <v>180</v>
      </c>
      <c r="G303" s="249"/>
      <c r="H303" s="252">
        <v>8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8" t="s">
        <v>176</v>
      </c>
      <c r="AU303" s="258" t="s">
        <v>79</v>
      </c>
      <c r="AV303" s="15" t="s">
        <v>174</v>
      </c>
      <c r="AW303" s="15" t="s">
        <v>33</v>
      </c>
      <c r="AX303" s="15" t="s">
        <v>79</v>
      </c>
      <c r="AY303" s="258" t="s">
        <v>168</v>
      </c>
    </row>
    <row r="304" s="2" customFormat="1" ht="24.15" customHeight="1">
      <c r="A304" s="39"/>
      <c r="B304" s="40"/>
      <c r="C304" s="212" t="s">
        <v>552</v>
      </c>
      <c r="D304" s="212" t="s">
        <v>169</v>
      </c>
      <c r="E304" s="213" t="s">
        <v>553</v>
      </c>
      <c r="F304" s="214" t="s">
        <v>554</v>
      </c>
      <c r="G304" s="215" t="s">
        <v>110</v>
      </c>
      <c r="H304" s="216">
        <v>10</v>
      </c>
      <c r="I304" s="217"/>
      <c r="J304" s="218">
        <f>ROUND(I304*H304,2)</f>
        <v>0</v>
      </c>
      <c r="K304" s="214" t="s">
        <v>172</v>
      </c>
      <c r="L304" s="219"/>
      <c r="M304" s="220" t="s">
        <v>19</v>
      </c>
      <c r="N304" s="221" t="s">
        <v>43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219</v>
      </c>
      <c r="AT304" s="224" t="s">
        <v>169</v>
      </c>
      <c r="AU304" s="224" t="s">
        <v>79</v>
      </c>
      <c r="AY304" s="18" t="s">
        <v>168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79</v>
      </c>
      <c r="BK304" s="225">
        <f>ROUND(I304*H304,2)</f>
        <v>0</v>
      </c>
      <c r="BL304" s="18" t="s">
        <v>219</v>
      </c>
      <c r="BM304" s="224" t="s">
        <v>555</v>
      </c>
    </row>
    <row r="305" s="2" customFormat="1" ht="62.7" customHeight="1">
      <c r="A305" s="39"/>
      <c r="B305" s="40"/>
      <c r="C305" s="259" t="s">
        <v>556</v>
      </c>
      <c r="D305" s="259" t="s">
        <v>203</v>
      </c>
      <c r="E305" s="260" t="s">
        <v>557</v>
      </c>
      <c r="F305" s="261" t="s">
        <v>558</v>
      </c>
      <c r="G305" s="262" t="s">
        <v>224</v>
      </c>
      <c r="H305" s="263">
        <v>2</v>
      </c>
      <c r="I305" s="264"/>
      <c r="J305" s="265">
        <f>ROUND(I305*H305,2)</f>
        <v>0</v>
      </c>
      <c r="K305" s="261" t="s">
        <v>172</v>
      </c>
      <c r="L305" s="45"/>
      <c r="M305" s="266" t="s">
        <v>19</v>
      </c>
      <c r="N305" s="267" t="s">
        <v>43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219</v>
      </c>
      <c r="AT305" s="224" t="s">
        <v>203</v>
      </c>
      <c r="AU305" s="224" t="s">
        <v>79</v>
      </c>
      <c r="AY305" s="18" t="s">
        <v>168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79</v>
      </c>
      <c r="BK305" s="225">
        <f>ROUND(I305*H305,2)</f>
        <v>0</v>
      </c>
      <c r="BL305" s="18" t="s">
        <v>219</v>
      </c>
      <c r="BM305" s="224" t="s">
        <v>559</v>
      </c>
    </row>
    <row r="306" s="13" customFormat="1">
      <c r="A306" s="13"/>
      <c r="B306" s="226"/>
      <c r="C306" s="227"/>
      <c r="D306" s="228" t="s">
        <v>176</v>
      </c>
      <c r="E306" s="229" t="s">
        <v>19</v>
      </c>
      <c r="F306" s="230" t="s">
        <v>560</v>
      </c>
      <c r="G306" s="227"/>
      <c r="H306" s="229" t="s">
        <v>19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176</v>
      </c>
      <c r="AU306" s="236" t="s">
        <v>79</v>
      </c>
      <c r="AV306" s="13" t="s">
        <v>79</v>
      </c>
      <c r="AW306" s="13" t="s">
        <v>33</v>
      </c>
      <c r="AX306" s="13" t="s">
        <v>72</v>
      </c>
      <c r="AY306" s="236" t="s">
        <v>168</v>
      </c>
    </row>
    <row r="307" s="14" customFormat="1">
      <c r="A307" s="14"/>
      <c r="B307" s="237"/>
      <c r="C307" s="238"/>
      <c r="D307" s="228" t="s">
        <v>176</v>
      </c>
      <c r="E307" s="239" t="s">
        <v>19</v>
      </c>
      <c r="F307" s="240" t="s">
        <v>561</v>
      </c>
      <c r="G307" s="238"/>
      <c r="H307" s="241">
        <v>2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176</v>
      </c>
      <c r="AU307" s="247" t="s">
        <v>79</v>
      </c>
      <c r="AV307" s="14" t="s">
        <v>81</v>
      </c>
      <c r="AW307" s="14" t="s">
        <v>33</v>
      </c>
      <c r="AX307" s="14" t="s">
        <v>72</v>
      </c>
      <c r="AY307" s="247" t="s">
        <v>168</v>
      </c>
    </row>
    <row r="308" s="15" customFormat="1">
      <c r="A308" s="15"/>
      <c r="B308" s="248"/>
      <c r="C308" s="249"/>
      <c r="D308" s="228" t="s">
        <v>176</v>
      </c>
      <c r="E308" s="250" t="s">
        <v>19</v>
      </c>
      <c r="F308" s="251" t="s">
        <v>180</v>
      </c>
      <c r="G308" s="249"/>
      <c r="H308" s="252">
        <v>2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8" t="s">
        <v>176</v>
      </c>
      <c r="AU308" s="258" t="s">
        <v>79</v>
      </c>
      <c r="AV308" s="15" t="s">
        <v>174</v>
      </c>
      <c r="AW308" s="15" t="s">
        <v>33</v>
      </c>
      <c r="AX308" s="15" t="s">
        <v>79</v>
      </c>
      <c r="AY308" s="258" t="s">
        <v>168</v>
      </c>
    </row>
    <row r="309" s="2" customFormat="1" ht="21.75" customHeight="1">
      <c r="A309" s="39"/>
      <c r="B309" s="40"/>
      <c r="C309" s="259" t="s">
        <v>562</v>
      </c>
      <c r="D309" s="259" t="s">
        <v>203</v>
      </c>
      <c r="E309" s="260" t="s">
        <v>563</v>
      </c>
      <c r="F309" s="261" t="s">
        <v>564</v>
      </c>
      <c r="G309" s="262" t="s">
        <v>224</v>
      </c>
      <c r="H309" s="263">
        <v>1</v>
      </c>
      <c r="I309" s="264"/>
      <c r="J309" s="265">
        <f>ROUND(I309*H309,2)</f>
        <v>0</v>
      </c>
      <c r="K309" s="261" t="s">
        <v>172</v>
      </c>
      <c r="L309" s="45"/>
      <c r="M309" s="266" t="s">
        <v>19</v>
      </c>
      <c r="N309" s="267" t="s">
        <v>43</v>
      </c>
      <c r="O309" s="85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219</v>
      </c>
      <c r="AT309" s="224" t="s">
        <v>203</v>
      </c>
      <c r="AU309" s="224" t="s">
        <v>79</v>
      </c>
      <c r="AY309" s="18" t="s">
        <v>168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79</v>
      </c>
      <c r="BK309" s="225">
        <f>ROUND(I309*H309,2)</f>
        <v>0</v>
      </c>
      <c r="BL309" s="18" t="s">
        <v>219</v>
      </c>
      <c r="BM309" s="224" t="s">
        <v>565</v>
      </c>
    </row>
    <row r="310" s="13" customFormat="1">
      <c r="A310" s="13"/>
      <c r="B310" s="226"/>
      <c r="C310" s="227"/>
      <c r="D310" s="228" t="s">
        <v>176</v>
      </c>
      <c r="E310" s="229" t="s">
        <v>19</v>
      </c>
      <c r="F310" s="230" t="s">
        <v>566</v>
      </c>
      <c r="G310" s="227"/>
      <c r="H310" s="229" t="s">
        <v>19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176</v>
      </c>
      <c r="AU310" s="236" t="s">
        <v>79</v>
      </c>
      <c r="AV310" s="13" t="s">
        <v>79</v>
      </c>
      <c r="AW310" s="13" t="s">
        <v>33</v>
      </c>
      <c r="AX310" s="13" t="s">
        <v>72</v>
      </c>
      <c r="AY310" s="236" t="s">
        <v>168</v>
      </c>
    </row>
    <row r="311" s="14" customFormat="1">
      <c r="A311" s="14"/>
      <c r="B311" s="237"/>
      <c r="C311" s="238"/>
      <c r="D311" s="228" t="s">
        <v>176</v>
      </c>
      <c r="E311" s="239" t="s">
        <v>19</v>
      </c>
      <c r="F311" s="240" t="s">
        <v>79</v>
      </c>
      <c r="G311" s="238"/>
      <c r="H311" s="241">
        <v>1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176</v>
      </c>
      <c r="AU311" s="247" t="s">
        <v>79</v>
      </c>
      <c r="AV311" s="14" t="s">
        <v>81</v>
      </c>
      <c r="AW311" s="14" t="s">
        <v>33</v>
      </c>
      <c r="AX311" s="14" t="s">
        <v>72</v>
      </c>
      <c r="AY311" s="247" t="s">
        <v>168</v>
      </c>
    </row>
    <row r="312" s="15" customFormat="1">
      <c r="A312" s="15"/>
      <c r="B312" s="248"/>
      <c r="C312" s="249"/>
      <c r="D312" s="228" t="s">
        <v>176</v>
      </c>
      <c r="E312" s="250" t="s">
        <v>19</v>
      </c>
      <c r="F312" s="251" t="s">
        <v>180</v>
      </c>
      <c r="G312" s="249"/>
      <c r="H312" s="252">
        <v>1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8" t="s">
        <v>176</v>
      </c>
      <c r="AU312" s="258" t="s">
        <v>79</v>
      </c>
      <c r="AV312" s="15" t="s">
        <v>174</v>
      </c>
      <c r="AW312" s="15" t="s">
        <v>33</v>
      </c>
      <c r="AX312" s="15" t="s">
        <v>79</v>
      </c>
      <c r="AY312" s="258" t="s">
        <v>168</v>
      </c>
    </row>
    <row r="313" s="2" customFormat="1" ht="16.5" customHeight="1">
      <c r="A313" s="39"/>
      <c r="B313" s="40"/>
      <c r="C313" s="259" t="s">
        <v>567</v>
      </c>
      <c r="D313" s="259" t="s">
        <v>203</v>
      </c>
      <c r="E313" s="260" t="s">
        <v>568</v>
      </c>
      <c r="F313" s="261" t="s">
        <v>569</v>
      </c>
      <c r="G313" s="262" t="s">
        <v>224</v>
      </c>
      <c r="H313" s="263">
        <v>1</v>
      </c>
      <c r="I313" s="264"/>
      <c r="J313" s="265">
        <f>ROUND(I313*H313,2)</f>
        <v>0</v>
      </c>
      <c r="K313" s="261" t="s">
        <v>172</v>
      </c>
      <c r="L313" s="45"/>
      <c r="M313" s="266" t="s">
        <v>19</v>
      </c>
      <c r="N313" s="267" t="s">
        <v>43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174</v>
      </c>
      <c r="AT313" s="224" t="s">
        <v>203</v>
      </c>
      <c r="AU313" s="224" t="s">
        <v>79</v>
      </c>
      <c r="AY313" s="18" t="s">
        <v>168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79</v>
      </c>
      <c r="BK313" s="225">
        <f>ROUND(I313*H313,2)</f>
        <v>0</v>
      </c>
      <c r="BL313" s="18" t="s">
        <v>174</v>
      </c>
      <c r="BM313" s="224" t="s">
        <v>570</v>
      </c>
    </row>
    <row r="314" s="2" customFormat="1" ht="16.5" customHeight="1">
      <c r="A314" s="39"/>
      <c r="B314" s="40"/>
      <c r="C314" s="259" t="s">
        <v>571</v>
      </c>
      <c r="D314" s="259" t="s">
        <v>203</v>
      </c>
      <c r="E314" s="260" t="s">
        <v>572</v>
      </c>
      <c r="F314" s="261" t="s">
        <v>573</v>
      </c>
      <c r="G314" s="262" t="s">
        <v>224</v>
      </c>
      <c r="H314" s="263">
        <v>1</v>
      </c>
      <c r="I314" s="264"/>
      <c r="J314" s="265">
        <f>ROUND(I314*H314,2)</f>
        <v>0</v>
      </c>
      <c r="K314" s="261" t="s">
        <v>172</v>
      </c>
      <c r="L314" s="45"/>
      <c r="M314" s="266" t="s">
        <v>19</v>
      </c>
      <c r="N314" s="267" t="s">
        <v>43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174</v>
      </c>
      <c r="AT314" s="224" t="s">
        <v>203</v>
      </c>
      <c r="AU314" s="224" t="s">
        <v>79</v>
      </c>
      <c r="AY314" s="18" t="s">
        <v>168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79</v>
      </c>
      <c r="BK314" s="225">
        <f>ROUND(I314*H314,2)</f>
        <v>0</v>
      </c>
      <c r="BL314" s="18" t="s">
        <v>174</v>
      </c>
      <c r="BM314" s="224" t="s">
        <v>574</v>
      </c>
    </row>
    <row r="315" s="2" customFormat="1" ht="78" customHeight="1">
      <c r="A315" s="39"/>
      <c r="B315" s="40"/>
      <c r="C315" s="259" t="s">
        <v>575</v>
      </c>
      <c r="D315" s="259" t="s">
        <v>203</v>
      </c>
      <c r="E315" s="260" t="s">
        <v>576</v>
      </c>
      <c r="F315" s="261" t="s">
        <v>577</v>
      </c>
      <c r="G315" s="262" t="s">
        <v>224</v>
      </c>
      <c r="H315" s="263">
        <v>1</v>
      </c>
      <c r="I315" s="264"/>
      <c r="J315" s="265">
        <f>ROUND(I315*H315,2)</f>
        <v>0</v>
      </c>
      <c r="K315" s="261" t="s">
        <v>172</v>
      </c>
      <c r="L315" s="45"/>
      <c r="M315" s="266" t="s">
        <v>19</v>
      </c>
      <c r="N315" s="267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219</v>
      </c>
      <c r="AT315" s="224" t="s">
        <v>203</v>
      </c>
      <c r="AU315" s="224" t="s">
        <v>79</v>
      </c>
      <c r="AY315" s="18" t="s">
        <v>168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219</v>
      </c>
      <c r="BM315" s="224" t="s">
        <v>578</v>
      </c>
    </row>
    <row r="316" s="2" customFormat="1" ht="24.15" customHeight="1">
      <c r="A316" s="39"/>
      <c r="B316" s="40"/>
      <c r="C316" s="259" t="s">
        <v>579</v>
      </c>
      <c r="D316" s="259" t="s">
        <v>203</v>
      </c>
      <c r="E316" s="260" t="s">
        <v>580</v>
      </c>
      <c r="F316" s="261" t="s">
        <v>581</v>
      </c>
      <c r="G316" s="262" t="s">
        <v>110</v>
      </c>
      <c r="H316" s="263">
        <v>40</v>
      </c>
      <c r="I316" s="264"/>
      <c r="J316" s="265">
        <f>ROUND(I316*H316,2)</f>
        <v>0</v>
      </c>
      <c r="K316" s="261" t="s">
        <v>172</v>
      </c>
      <c r="L316" s="45"/>
      <c r="M316" s="266" t="s">
        <v>19</v>
      </c>
      <c r="N316" s="267" t="s">
        <v>43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219</v>
      </c>
      <c r="AT316" s="224" t="s">
        <v>203</v>
      </c>
      <c r="AU316" s="224" t="s">
        <v>79</v>
      </c>
      <c r="AY316" s="18" t="s">
        <v>168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79</v>
      </c>
      <c r="BK316" s="225">
        <f>ROUND(I316*H316,2)</f>
        <v>0</v>
      </c>
      <c r="BL316" s="18" t="s">
        <v>219</v>
      </c>
      <c r="BM316" s="224" t="s">
        <v>582</v>
      </c>
    </row>
    <row r="317" s="13" customFormat="1">
      <c r="A317" s="13"/>
      <c r="B317" s="226"/>
      <c r="C317" s="227"/>
      <c r="D317" s="228" t="s">
        <v>176</v>
      </c>
      <c r="E317" s="229" t="s">
        <v>19</v>
      </c>
      <c r="F317" s="230" t="s">
        <v>583</v>
      </c>
      <c r="G317" s="227"/>
      <c r="H317" s="229" t="s">
        <v>19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176</v>
      </c>
      <c r="AU317" s="236" t="s">
        <v>79</v>
      </c>
      <c r="AV317" s="13" t="s">
        <v>79</v>
      </c>
      <c r="AW317" s="13" t="s">
        <v>33</v>
      </c>
      <c r="AX317" s="13" t="s">
        <v>72</v>
      </c>
      <c r="AY317" s="236" t="s">
        <v>168</v>
      </c>
    </row>
    <row r="318" s="14" customFormat="1">
      <c r="A318" s="14"/>
      <c r="B318" s="237"/>
      <c r="C318" s="238"/>
      <c r="D318" s="228" t="s">
        <v>176</v>
      </c>
      <c r="E318" s="239" t="s">
        <v>19</v>
      </c>
      <c r="F318" s="240" t="s">
        <v>113</v>
      </c>
      <c r="G318" s="238"/>
      <c r="H318" s="241">
        <v>40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176</v>
      </c>
      <c r="AU318" s="247" t="s">
        <v>79</v>
      </c>
      <c r="AV318" s="14" t="s">
        <v>81</v>
      </c>
      <c r="AW318" s="14" t="s">
        <v>33</v>
      </c>
      <c r="AX318" s="14" t="s">
        <v>72</v>
      </c>
      <c r="AY318" s="247" t="s">
        <v>168</v>
      </c>
    </row>
    <row r="319" s="15" customFormat="1">
      <c r="A319" s="15"/>
      <c r="B319" s="248"/>
      <c r="C319" s="249"/>
      <c r="D319" s="228" t="s">
        <v>176</v>
      </c>
      <c r="E319" s="250" t="s">
        <v>19</v>
      </c>
      <c r="F319" s="251" t="s">
        <v>180</v>
      </c>
      <c r="G319" s="249"/>
      <c r="H319" s="252">
        <v>40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8" t="s">
        <v>176</v>
      </c>
      <c r="AU319" s="258" t="s">
        <v>79</v>
      </c>
      <c r="AV319" s="15" t="s">
        <v>174</v>
      </c>
      <c r="AW319" s="15" t="s">
        <v>33</v>
      </c>
      <c r="AX319" s="15" t="s">
        <v>79</v>
      </c>
      <c r="AY319" s="258" t="s">
        <v>168</v>
      </c>
    </row>
    <row r="320" s="12" customFormat="1" ht="22.8" customHeight="1">
      <c r="A320" s="12"/>
      <c r="B320" s="198"/>
      <c r="C320" s="199"/>
      <c r="D320" s="200" t="s">
        <v>71</v>
      </c>
      <c r="E320" s="272" t="s">
        <v>584</v>
      </c>
      <c r="F320" s="272" t="s">
        <v>585</v>
      </c>
      <c r="G320" s="199"/>
      <c r="H320" s="199"/>
      <c r="I320" s="202"/>
      <c r="J320" s="273">
        <f>BK320</f>
        <v>0</v>
      </c>
      <c r="K320" s="199"/>
      <c r="L320" s="204"/>
      <c r="M320" s="205"/>
      <c r="N320" s="206"/>
      <c r="O320" s="206"/>
      <c r="P320" s="207">
        <f>SUM(P321:P347)</f>
        <v>0</v>
      </c>
      <c r="Q320" s="206"/>
      <c r="R320" s="207">
        <f>SUM(R321:R347)</f>
        <v>0</v>
      </c>
      <c r="S320" s="206"/>
      <c r="T320" s="208">
        <f>SUM(T321:T347)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79</v>
      </c>
      <c r="AT320" s="210" t="s">
        <v>71</v>
      </c>
      <c r="AU320" s="210" t="s">
        <v>79</v>
      </c>
      <c r="AY320" s="209" t="s">
        <v>168</v>
      </c>
      <c r="BK320" s="211">
        <f>SUM(BK321:BK347)</f>
        <v>0</v>
      </c>
    </row>
    <row r="321" s="2" customFormat="1" ht="24.15" customHeight="1">
      <c r="A321" s="39"/>
      <c r="B321" s="40"/>
      <c r="C321" s="212" t="s">
        <v>586</v>
      </c>
      <c r="D321" s="212" t="s">
        <v>169</v>
      </c>
      <c r="E321" s="213" t="s">
        <v>587</v>
      </c>
      <c r="F321" s="214" t="s">
        <v>588</v>
      </c>
      <c r="G321" s="215" t="s">
        <v>224</v>
      </c>
      <c r="H321" s="216">
        <v>27</v>
      </c>
      <c r="I321" s="217"/>
      <c r="J321" s="218">
        <f>ROUND(I321*H321,2)</f>
        <v>0</v>
      </c>
      <c r="K321" s="214" t="s">
        <v>172</v>
      </c>
      <c r="L321" s="219"/>
      <c r="M321" s="220" t="s">
        <v>19</v>
      </c>
      <c r="N321" s="221" t="s">
        <v>43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173</v>
      </c>
      <c r="AT321" s="224" t="s">
        <v>169</v>
      </c>
      <c r="AU321" s="224" t="s">
        <v>81</v>
      </c>
      <c r="AY321" s="18" t="s">
        <v>168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79</v>
      </c>
      <c r="BK321" s="225">
        <f>ROUND(I321*H321,2)</f>
        <v>0</v>
      </c>
      <c r="BL321" s="18" t="s">
        <v>174</v>
      </c>
      <c r="BM321" s="224" t="s">
        <v>589</v>
      </c>
    </row>
    <row r="322" s="2" customFormat="1" ht="24.15" customHeight="1">
      <c r="A322" s="39"/>
      <c r="B322" s="40"/>
      <c r="C322" s="212" t="s">
        <v>590</v>
      </c>
      <c r="D322" s="212" t="s">
        <v>169</v>
      </c>
      <c r="E322" s="213" t="s">
        <v>591</v>
      </c>
      <c r="F322" s="214" t="s">
        <v>592</v>
      </c>
      <c r="G322" s="215" t="s">
        <v>224</v>
      </c>
      <c r="H322" s="216">
        <v>2</v>
      </c>
      <c r="I322" s="217"/>
      <c r="J322" s="218">
        <f>ROUND(I322*H322,2)</f>
        <v>0</v>
      </c>
      <c r="K322" s="214" t="s">
        <v>172</v>
      </c>
      <c r="L322" s="219"/>
      <c r="M322" s="220" t="s">
        <v>19</v>
      </c>
      <c r="N322" s="221" t="s">
        <v>43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173</v>
      </c>
      <c r="AT322" s="224" t="s">
        <v>169</v>
      </c>
      <c r="AU322" s="224" t="s">
        <v>81</v>
      </c>
      <c r="AY322" s="18" t="s">
        <v>168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79</v>
      </c>
      <c r="BK322" s="225">
        <f>ROUND(I322*H322,2)</f>
        <v>0</v>
      </c>
      <c r="BL322" s="18" t="s">
        <v>174</v>
      </c>
      <c r="BM322" s="224" t="s">
        <v>593</v>
      </c>
    </row>
    <row r="323" s="2" customFormat="1" ht="24.15" customHeight="1">
      <c r="A323" s="39"/>
      <c r="B323" s="40"/>
      <c r="C323" s="212" t="s">
        <v>594</v>
      </c>
      <c r="D323" s="212" t="s">
        <v>169</v>
      </c>
      <c r="E323" s="213" t="s">
        <v>595</v>
      </c>
      <c r="F323" s="214" t="s">
        <v>596</v>
      </c>
      <c r="G323" s="215" t="s">
        <v>224</v>
      </c>
      <c r="H323" s="216">
        <v>10</v>
      </c>
      <c r="I323" s="217"/>
      <c r="J323" s="218">
        <f>ROUND(I323*H323,2)</f>
        <v>0</v>
      </c>
      <c r="K323" s="214" t="s">
        <v>172</v>
      </c>
      <c r="L323" s="219"/>
      <c r="M323" s="220" t="s">
        <v>19</v>
      </c>
      <c r="N323" s="221" t="s">
        <v>43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173</v>
      </c>
      <c r="AT323" s="224" t="s">
        <v>169</v>
      </c>
      <c r="AU323" s="224" t="s">
        <v>81</v>
      </c>
      <c r="AY323" s="18" t="s">
        <v>168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174</v>
      </c>
      <c r="BM323" s="224" t="s">
        <v>597</v>
      </c>
    </row>
    <row r="324" s="2" customFormat="1" ht="24.15" customHeight="1">
      <c r="A324" s="39"/>
      <c r="B324" s="40"/>
      <c r="C324" s="212" t="s">
        <v>598</v>
      </c>
      <c r="D324" s="212" t="s">
        <v>169</v>
      </c>
      <c r="E324" s="213" t="s">
        <v>599</v>
      </c>
      <c r="F324" s="214" t="s">
        <v>600</v>
      </c>
      <c r="G324" s="215" t="s">
        <v>224</v>
      </c>
      <c r="H324" s="216">
        <v>4</v>
      </c>
      <c r="I324" s="217"/>
      <c r="J324" s="218">
        <f>ROUND(I324*H324,2)</f>
        <v>0</v>
      </c>
      <c r="K324" s="214" t="s">
        <v>172</v>
      </c>
      <c r="L324" s="219"/>
      <c r="M324" s="220" t="s">
        <v>19</v>
      </c>
      <c r="N324" s="221" t="s">
        <v>43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173</v>
      </c>
      <c r="AT324" s="224" t="s">
        <v>169</v>
      </c>
      <c r="AU324" s="224" t="s">
        <v>81</v>
      </c>
      <c r="AY324" s="18" t="s">
        <v>168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79</v>
      </c>
      <c r="BK324" s="225">
        <f>ROUND(I324*H324,2)</f>
        <v>0</v>
      </c>
      <c r="BL324" s="18" t="s">
        <v>174</v>
      </c>
      <c r="BM324" s="224" t="s">
        <v>601</v>
      </c>
    </row>
    <row r="325" s="2" customFormat="1" ht="24.15" customHeight="1">
      <c r="A325" s="39"/>
      <c r="B325" s="40"/>
      <c r="C325" s="212" t="s">
        <v>602</v>
      </c>
      <c r="D325" s="212" t="s">
        <v>169</v>
      </c>
      <c r="E325" s="213" t="s">
        <v>603</v>
      </c>
      <c r="F325" s="214" t="s">
        <v>604</v>
      </c>
      <c r="G325" s="215" t="s">
        <v>224</v>
      </c>
      <c r="H325" s="216">
        <v>1</v>
      </c>
      <c r="I325" s="217"/>
      <c r="J325" s="218">
        <f>ROUND(I325*H325,2)</f>
        <v>0</v>
      </c>
      <c r="K325" s="214" t="s">
        <v>172</v>
      </c>
      <c r="L325" s="219"/>
      <c r="M325" s="220" t="s">
        <v>19</v>
      </c>
      <c r="N325" s="221" t="s">
        <v>43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173</v>
      </c>
      <c r="AT325" s="224" t="s">
        <v>169</v>
      </c>
      <c r="AU325" s="224" t="s">
        <v>81</v>
      </c>
      <c r="AY325" s="18" t="s">
        <v>168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79</v>
      </c>
      <c r="BK325" s="225">
        <f>ROUND(I325*H325,2)</f>
        <v>0</v>
      </c>
      <c r="BL325" s="18" t="s">
        <v>174</v>
      </c>
      <c r="BM325" s="224" t="s">
        <v>605</v>
      </c>
    </row>
    <row r="326" s="2" customFormat="1" ht="24.15" customHeight="1">
      <c r="A326" s="39"/>
      <c r="B326" s="40"/>
      <c r="C326" s="212" t="s">
        <v>606</v>
      </c>
      <c r="D326" s="212" t="s">
        <v>169</v>
      </c>
      <c r="E326" s="213" t="s">
        <v>607</v>
      </c>
      <c r="F326" s="214" t="s">
        <v>608</v>
      </c>
      <c r="G326" s="215" t="s">
        <v>224</v>
      </c>
      <c r="H326" s="216">
        <v>10</v>
      </c>
      <c r="I326" s="217"/>
      <c r="J326" s="218">
        <f>ROUND(I326*H326,2)</f>
        <v>0</v>
      </c>
      <c r="K326" s="214" t="s">
        <v>172</v>
      </c>
      <c r="L326" s="219"/>
      <c r="M326" s="220" t="s">
        <v>19</v>
      </c>
      <c r="N326" s="221" t="s">
        <v>43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173</v>
      </c>
      <c r="AT326" s="224" t="s">
        <v>169</v>
      </c>
      <c r="AU326" s="224" t="s">
        <v>81</v>
      </c>
      <c r="AY326" s="18" t="s">
        <v>168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79</v>
      </c>
      <c r="BK326" s="225">
        <f>ROUND(I326*H326,2)</f>
        <v>0</v>
      </c>
      <c r="BL326" s="18" t="s">
        <v>174</v>
      </c>
      <c r="BM326" s="224" t="s">
        <v>609</v>
      </c>
    </row>
    <row r="327" s="2" customFormat="1" ht="33" customHeight="1">
      <c r="A327" s="39"/>
      <c r="B327" s="40"/>
      <c r="C327" s="212" t="s">
        <v>610</v>
      </c>
      <c r="D327" s="212" t="s">
        <v>169</v>
      </c>
      <c r="E327" s="213" t="s">
        <v>611</v>
      </c>
      <c r="F327" s="214" t="s">
        <v>612</v>
      </c>
      <c r="G327" s="215" t="s">
        <v>224</v>
      </c>
      <c r="H327" s="216">
        <v>2</v>
      </c>
      <c r="I327" s="217"/>
      <c r="J327" s="218">
        <f>ROUND(I327*H327,2)</f>
        <v>0</v>
      </c>
      <c r="K327" s="214" t="s">
        <v>172</v>
      </c>
      <c r="L327" s="219"/>
      <c r="M327" s="220" t="s">
        <v>19</v>
      </c>
      <c r="N327" s="221" t="s">
        <v>43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173</v>
      </c>
      <c r="AT327" s="224" t="s">
        <v>169</v>
      </c>
      <c r="AU327" s="224" t="s">
        <v>81</v>
      </c>
      <c r="AY327" s="18" t="s">
        <v>168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8" t="s">
        <v>79</v>
      </c>
      <c r="BK327" s="225">
        <f>ROUND(I327*H327,2)</f>
        <v>0</v>
      </c>
      <c r="BL327" s="18" t="s">
        <v>174</v>
      </c>
      <c r="BM327" s="224" t="s">
        <v>613</v>
      </c>
    </row>
    <row r="328" s="2" customFormat="1" ht="24.15" customHeight="1">
      <c r="A328" s="39"/>
      <c r="B328" s="40"/>
      <c r="C328" s="212" t="s">
        <v>614</v>
      </c>
      <c r="D328" s="212" t="s">
        <v>169</v>
      </c>
      <c r="E328" s="213" t="s">
        <v>615</v>
      </c>
      <c r="F328" s="214" t="s">
        <v>616</v>
      </c>
      <c r="G328" s="215" t="s">
        <v>224</v>
      </c>
      <c r="H328" s="216">
        <v>8</v>
      </c>
      <c r="I328" s="217"/>
      <c r="J328" s="218">
        <f>ROUND(I328*H328,2)</f>
        <v>0</v>
      </c>
      <c r="K328" s="214" t="s">
        <v>172</v>
      </c>
      <c r="L328" s="219"/>
      <c r="M328" s="220" t="s">
        <v>19</v>
      </c>
      <c r="N328" s="221" t="s">
        <v>43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173</v>
      </c>
      <c r="AT328" s="224" t="s">
        <v>169</v>
      </c>
      <c r="AU328" s="224" t="s">
        <v>81</v>
      </c>
      <c r="AY328" s="18" t="s">
        <v>168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79</v>
      </c>
      <c r="BK328" s="225">
        <f>ROUND(I328*H328,2)</f>
        <v>0</v>
      </c>
      <c r="BL328" s="18" t="s">
        <v>174</v>
      </c>
      <c r="BM328" s="224" t="s">
        <v>617</v>
      </c>
    </row>
    <row r="329" s="2" customFormat="1" ht="24.15" customHeight="1">
      <c r="A329" s="39"/>
      <c r="B329" s="40"/>
      <c r="C329" s="212" t="s">
        <v>618</v>
      </c>
      <c r="D329" s="212" t="s">
        <v>169</v>
      </c>
      <c r="E329" s="213" t="s">
        <v>619</v>
      </c>
      <c r="F329" s="214" t="s">
        <v>620</v>
      </c>
      <c r="G329" s="215" t="s">
        <v>224</v>
      </c>
      <c r="H329" s="216">
        <v>7</v>
      </c>
      <c r="I329" s="217"/>
      <c r="J329" s="218">
        <f>ROUND(I329*H329,2)</f>
        <v>0</v>
      </c>
      <c r="K329" s="214" t="s">
        <v>172</v>
      </c>
      <c r="L329" s="219"/>
      <c r="M329" s="220" t="s">
        <v>19</v>
      </c>
      <c r="N329" s="221" t="s">
        <v>43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173</v>
      </c>
      <c r="AT329" s="224" t="s">
        <v>169</v>
      </c>
      <c r="AU329" s="224" t="s">
        <v>81</v>
      </c>
      <c r="AY329" s="18" t="s">
        <v>168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79</v>
      </c>
      <c r="BK329" s="225">
        <f>ROUND(I329*H329,2)</f>
        <v>0</v>
      </c>
      <c r="BL329" s="18" t="s">
        <v>174</v>
      </c>
      <c r="BM329" s="224" t="s">
        <v>621</v>
      </c>
    </row>
    <row r="330" s="2" customFormat="1" ht="24.15" customHeight="1">
      <c r="A330" s="39"/>
      <c r="B330" s="40"/>
      <c r="C330" s="212" t="s">
        <v>622</v>
      </c>
      <c r="D330" s="212" t="s">
        <v>169</v>
      </c>
      <c r="E330" s="213" t="s">
        <v>623</v>
      </c>
      <c r="F330" s="214" t="s">
        <v>624</v>
      </c>
      <c r="G330" s="215" t="s">
        <v>224</v>
      </c>
      <c r="H330" s="216">
        <v>7</v>
      </c>
      <c r="I330" s="217"/>
      <c r="J330" s="218">
        <f>ROUND(I330*H330,2)</f>
        <v>0</v>
      </c>
      <c r="K330" s="214" t="s">
        <v>172</v>
      </c>
      <c r="L330" s="219"/>
      <c r="M330" s="220" t="s">
        <v>19</v>
      </c>
      <c r="N330" s="221" t="s">
        <v>43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173</v>
      </c>
      <c r="AT330" s="224" t="s">
        <v>169</v>
      </c>
      <c r="AU330" s="224" t="s">
        <v>81</v>
      </c>
      <c r="AY330" s="18" t="s">
        <v>168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8" t="s">
        <v>79</v>
      </c>
      <c r="BK330" s="225">
        <f>ROUND(I330*H330,2)</f>
        <v>0</v>
      </c>
      <c r="BL330" s="18" t="s">
        <v>174</v>
      </c>
      <c r="BM330" s="224" t="s">
        <v>625</v>
      </c>
    </row>
    <row r="331" s="2" customFormat="1" ht="24.15" customHeight="1">
      <c r="A331" s="39"/>
      <c r="B331" s="40"/>
      <c r="C331" s="212" t="s">
        <v>626</v>
      </c>
      <c r="D331" s="212" t="s">
        <v>169</v>
      </c>
      <c r="E331" s="213" t="s">
        <v>627</v>
      </c>
      <c r="F331" s="214" t="s">
        <v>628</v>
      </c>
      <c r="G331" s="215" t="s">
        <v>224</v>
      </c>
      <c r="H331" s="216">
        <v>1</v>
      </c>
      <c r="I331" s="217"/>
      <c r="J331" s="218">
        <f>ROUND(I331*H331,2)</f>
        <v>0</v>
      </c>
      <c r="K331" s="214" t="s">
        <v>172</v>
      </c>
      <c r="L331" s="219"/>
      <c r="M331" s="220" t="s">
        <v>19</v>
      </c>
      <c r="N331" s="221" t="s">
        <v>43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173</v>
      </c>
      <c r="AT331" s="224" t="s">
        <v>169</v>
      </c>
      <c r="AU331" s="224" t="s">
        <v>81</v>
      </c>
      <c r="AY331" s="18" t="s">
        <v>168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8" t="s">
        <v>79</v>
      </c>
      <c r="BK331" s="225">
        <f>ROUND(I331*H331,2)</f>
        <v>0</v>
      </c>
      <c r="BL331" s="18" t="s">
        <v>174</v>
      </c>
      <c r="BM331" s="224" t="s">
        <v>629</v>
      </c>
    </row>
    <row r="332" s="2" customFormat="1" ht="24.15" customHeight="1">
      <c r="A332" s="39"/>
      <c r="B332" s="40"/>
      <c r="C332" s="212" t="s">
        <v>630</v>
      </c>
      <c r="D332" s="212" t="s">
        <v>169</v>
      </c>
      <c r="E332" s="213" t="s">
        <v>631</v>
      </c>
      <c r="F332" s="214" t="s">
        <v>632</v>
      </c>
      <c r="G332" s="215" t="s">
        <v>224</v>
      </c>
      <c r="H332" s="216">
        <v>8</v>
      </c>
      <c r="I332" s="217"/>
      <c r="J332" s="218">
        <f>ROUND(I332*H332,2)</f>
        <v>0</v>
      </c>
      <c r="K332" s="214" t="s">
        <v>172</v>
      </c>
      <c r="L332" s="219"/>
      <c r="M332" s="220" t="s">
        <v>19</v>
      </c>
      <c r="N332" s="221" t="s">
        <v>43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173</v>
      </c>
      <c r="AT332" s="224" t="s">
        <v>169</v>
      </c>
      <c r="AU332" s="224" t="s">
        <v>81</v>
      </c>
      <c r="AY332" s="18" t="s">
        <v>168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79</v>
      </c>
      <c r="BK332" s="225">
        <f>ROUND(I332*H332,2)</f>
        <v>0</v>
      </c>
      <c r="BL332" s="18" t="s">
        <v>174</v>
      </c>
      <c r="BM332" s="224" t="s">
        <v>633</v>
      </c>
    </row>
    <row r="333" s="2" customFormat="1" ht="24.15" customHeight="1">
      <c r="A333" s="39"/>
      <c r="B333" s="40"/>
      <c r="C333" s="212" t="s">
        <v>634</v>
      </c>
      <c r="D333" s="212" t="s">
        <v>169</v>
      </c>
      <c r="E333" s="213" t="s">
        <v>635</v>
      </c>
      <c r="F333" s="214" t="s">
        <v>636</v>
      </c>
      <c r="G333" s="215" t="s">
        <v>224</v>
      </c>
      <c r="H333" s="216">
        <v>4</v>
      </c>
      <c r="I333" s="217"/>
      <c r="J333" s="218">
        <f>ROUND(I333*H333,2)</f>
        <v>0</v>
      </c>
      <c r="K333" s="214" t="s">
        <v>172</v>
      </c>
      <c r="L333" s="219"/>
      <c r="M333" s="220" t="s">
        <v>19</v>
      </c>
      <c r="N333" s="221" t="s">
        <v>43</v>
      </c>
      <c r="O333" s="85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4" t="s">
        <v>173</v>
      </c>
      <c r="AT333" s="224" t="s">
        <v>169</v>
      </c>
      <c r="AU333" s="224" t="s">
        <v>81</v>
      </c>
      <c r="AY333" s="18" t="s">
        <v>168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8" t="s">
        <v>79</v>
      </c>
      <c r="BK333" s="225">
        <f>ROUND(I333*H333,2)</f>
        <v>0</v>
      </c>
      <c r="BL333" s="18" t="s">
        <v>174</v>
      </c>
      <c r="BM333" s="224" t="s">
        <v>637</v>
      </c>
    </row>
    <row r="334" s="2" customFormat="1" ht="66.75" customHeight="1">
      <c r="A334" s="39"/>
      <c r="B334" s="40"/>
      <c r="C334" s="259" t="s">
        <v>638</v>
      </c>
      <c r="D334" s="259" t="s">
        <v>203</v>
      </c>
      <c r="E334" s="260" t="s">
        <v>639</v>
      </c>
      <c r="F334" s="261" t="s">
        <v>640</v>
      </c>
      <c r="G334" s="262" t="s">
        <v>224</v>
      </c>
      <c r="H334" s="263">
        <v>52</v>
      </c>
      <c r="I334" s="264"/>
      <c r="J334" s="265">
        <f>ROUND(I334*H334,2)</f>
        <v>0</v>
      </c>
      <c r="K334" s="261" t="s">
        <v>172</v>
      </c>
      <c r="L334" s="45"/>
      <c r="M334" s="266" t="s">
        <v>19</v>
      </c>
      <c r="N334" s="267" t="s">
        <v>43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174</v>
      </c>
      <c r="AT334" s="224" t="s">
        <v>203</v>
      </c>
      <c r="AU334" s="224" t="s">
        <v>81</v>
      </c>
      <c r="AY334" s="18" t="s">
        <v>168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79</v>
      </c>
      <c r="BK334" s="225">
        <f>ROUND(I334*H334,2)</f>
        <v>0</v>
      </c>
      <c r="BL334" s="18" t="s">
        <v>174</v>
      </c>
      <c r="BM334" s="224" t="s">
        <v>641</v>
      </c>
    </row>
    <row r="335" s="13" customFormat="1">
      <c r="A335" s="13"/>
      <c r="B335" s="226"/>
      <c r="C335" s="227"/>
      <c r="D335" s="228" t="s">
        <v>176</v>
      </c>
      <c r="E335" s="229" t="s">
        <v>19</v>
      </c>
      <c r="F335" s="230" t="s">
        <v>642</v>
      </c>
      <c r="G335" s="227"/>
      <c r="H335" s="229" t="s">
        <v>19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176</v>
      </c>
      <c r="AU335" s="236" t="s">
        <v>81</v>
      </c>
      <c r="AV335" s="13" t="s">
        <v>79</v>
      </c>
      <c r="AW335" s="13" t="s">
        <v>33</v>
      </c>
      <c r="AX335" s="13" t="s">
        <v>72</v>
      </c>
      <c r="AY335" s="236" t="s">
        <v>168</v>
      </c>
    </row>
    <row r="336" s="14" customFormat="1">
      <c r="A336" s="14"/>
      <c r="B336" s="237"/>
      <c r="C336" s="238"/>
      <c r="D336" s="228" t="s">
        <v>176</v>
      </c>
      <c r="E336" s="239" t="s">
        <v>19</v>
      </c>
      <c r="F336" s="240" t="s">
        <v>303</v>
      </c>
      <c r="G336" s="238"/>
      <c r="H336" s="241">
        <v>27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176</v>
      </c>
      <c r="AU336" s="247" t="s">
        <v>81</v>
      </c>
      <c r="AV336" s="14" t="s">
        <v>81</v>
      </c>
      <c r="AW336" s="14" t="s">
        <v>33</v>
      </c>
      <c r="AX336" s="14" t="s">
        <v>72</v>
      </c>
      <c r="AY336" s="247" t="s">
        <v>168</v>
      </c>
    </row>
    <row r="337" s="13" customFormat="1">
      <c r="A337" s="13"/>
      <c r="B337" s="226"/>
      <c r="C337" s="227"/>
      <c r="D337" s="228" t="s">
        <v>176</v>
      </c>
      <c r="E337" s="229" t="s">
        <v>19</v>
      </c>
      <c r="F337" s="230" t="s">
        <v>643</v>
      </c>
      <c r="G337" s="227"/>
      <c r="H337" s="229" t="s">
        <v>19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176</v>
      </c>
      <c r="AU337" s="236" t="s">
        <v>81</v>
      </c>
      <c r="AV337" s="13" t="s">
        <v>79</v>
      </c>
      <c r="AW337" s="13" t="s">
        <v>33</v>
      </c>
      <c r="AX337" s="13" t="s">
        <v>72</v>
      </c>
      <c r="AY337" s="236" t="s">
        <v>168</v>
      </c>
    </row>
    <row r="338" s="14" customFormat="1">
      <c r="A338" s="14"/>
      <c r="B338" s="237"/>
      <c r="C338" s="238"/>
      <c r="D338" s="228" t="s">
        <v>176</v>
      </c>
      <c r="E338" s="239" t="s">
        <v>19</v>
      </c>
      <c r="F338" s="240" t="s">
        <v>644</v>
      </c>
      <c r="G338" s="238"/>
      <c r="H338" s="241">
        <v>17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176</v>
      </c>
      <c r="AU338" s="247" t="s">
        <v>81</v>
      </c>
      <c r="AV338" s="14" t="s">
        <v>81</v>
      </c>
      <c r="AW338" s="14" t="s">
        <v>33</v>
      </c>
      <c r="AX338" s="14" t="s">
        <v>72</v>
      </c>
      <c r="AY338" s="247" t="s">
        <v>168</v>
      </c>
    </row>
    <row r="339" s="13" customFormat="1">
      <c r="A339" s="13"/>
      <c r="B339" s="226"/>
      <c r="C339" s="227"/>
      <c r="D339" s="228" t="s">
        <v>176</v>
      </c>
      <c r="E339" s="229" t="s">
        <v>19</v>
      </c>
      <c r="F339" s="230" t="s">
        <v>645</v>
      </c>
      <c r="G339" s="227"/>
      <c r="H339" s="229" t="s">
        <v>19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6" t="s">
        <v>176</v>
      </c>
      <c r="AU339" s="236" t="s">
        <v>81</v>
      </c>
      <c r="AV339" s="13" t="s">
        <v>79</v>
      </c>
      <c r="AW339" s="13" t="s">
        <v>33</v>
      </c>
      <c r="AX339" s="13" t="s">
        <v>72</v>
      </c>
      <c r="AY339" s="236" t="s">
        <v>168</v>
      </c>
    </row>
    <row r="340" s="14" customFormat="1">
      <c r="A340" s="14"/>
      <c r="B340" s="237"/>
      <c r="C340" s="238"/>
      <c r="D340" s="228" t="s">
        <v>176</v>
      </c>
      <c r="E340" s="239" t="s">
        <v>19</v>
      </c>
      <c r="F340" s="240" t="s">
        <v>173</v>
      </c>
      <c r="G340" s="238"/>
      <c r="H340" s="241">
        <v>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176</v>
      </c>
      <c r="AU340" s="247" t="s">
        <v>81</v>
      </c>
      <c r="AV340" s="14" t="s">
        <v>81</v>
      </c>
      <c r="AW340" s="14" t="s">
        <v>33</v>
      </c>
      <c r="AX340" s="14" t="s">
        <v>72</v>
      </c>
      <c r="AY340" s="247" t="s">
        <v>168</v>
      </c>
    </row>
    <row r="341" s="15" customFormat="1">
      <c r="A341" s="15"/>
      <c r="B341" s="248"/>
      <c r="C341" s="249"/>
      <c r="D341" s="228" t="s">
        <v>176</v>
      </c>
      <c r="E341" s="250" t="s">
        <v>19</v>
      </c>
      <c r="F341" s="251" t="s">
        <v>180</v>
      </c>
      <c r="G341" s="249"/>
      <c r="H341" s="252">
        <v>52</v>
      </c>
      <c r="I341" s="253"/>
      <c r="J341" s="249"/>
      <c r="K341" s="249"/>
      <c r="L341" s="254"/>
      <c r="M341" s="255"/>
      <c r="N341" s="256"/>
      <c r="O341" s="256"/>
      <c r="P341" s="256"/>
      <c r="Q341" s="256"/>
      <c r="R341" s="256"/>
      <c r="S341" s="256"/>
      <c r="T341" s="25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8" t="s">
        <v>176</v>
      </c>
      <c r="AU341" s="258" t="s">
        <v>81</v>
      </c>
      <c r="AV341" s="15" t="s">
        <v>174</v>
      </c>
      <c r="AW341" s="15" t="s">
        <v>33</v>
      </c>
      <c r="AX341" s="15" t="s">
        <v>79</v>
      </c>
      <c r="AY341" s="258" t="s">
        <v>168</v>
      </c>
    </row>
    <row r="342" s="2" customFormat="1" ht="62.7" customHeight="1">
      <c r="A342" s="39"/>
      <c r="B342" s="40"/>
      <c r="C342" s="259" t="s">
        <v>646</v>
      </c>
      <c r="D342" s="259" t="s">
        <v>203</v>
      </c>
      <c r="E342" s="260" t="s">
        <v>647</v>
      </c>
      <c r="F342" s="261" t="s">
        <v>648</v>
      </c>
      <c r="G342" s="262" t="s">
        <v>224</v>
      </c>
      <c r="H342" s="263">
        <v>2</v>
      </c>
      <c r="I342" s="264"/>
      <c r="J342" s="265">
        <f>ROUND(I342*H342,2)</f>
        <v>0</v>
      </c>
      <c r="K342" s="261" t="s">
        <v>172</v>
      </c>
      <c r="L342" s="45"/>
      <c r="M342" s="266" t="s">
        <v>19</v>
      </c>
      <c r="N342" s="267" t="s">
        <v>43</v>
      </c>
      <c r="O342" s="85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4" t="s">
        <v>219</v>
      </c>
      <c r="AT342" s="224" t="s">
        <v>203</v>
      </c>
      <c r="AU342" s="224" t="s">
        <v>81</v>
      </c>
      <c r="AY342" s="18" t="s">
        <v>168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8" t="s">
        <v>79</v>
      </c>
      <c r="BK342" s="225">
        <f>ROUND(I342*H342,2)</f>
        <v>0</v>
      </c>
      <c r="BL342" s="18" t="s">
        <v>219</v>
      </c>
      <c r="BM342" s="224" t="s">
        <v>649</v>
      </c>
    </row>
    <row r="343" s="13" customFormat="1">
      <c r="A343" s="13"/>
      <c r="B343" s="226"/>
      <c r="C343" s="227"/>
      <c r="D343" s="228" t="s">
        <v>176</v>
      </c>
      <c r="E343" s="229" t="s">
        <v>19</v>
      </c>
      <c r="F343" s="230" t="s">
        <v>650</v>
      </c>
      <c r="G343" s="227"/>
      <c r="H343" s="229" t="s">
        <v>19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176</v>
      </c>
      <c r="AU343" s="236" t="s">
        <v>81</v>
      </c>
      <c r="AV343" s="13" t="s">
        <v>79</v>
      </c>
      <c r="AW343" s="13" t="s">
        <v>33</v>
      </c>
      <c r="AX343" s="13" t="s">
        <v>72</v>
      </c>
      <c r="AY343" s="236" t="s">
        <v>168</v>
      </c>
    </row>
    <row r="344" s="14" customFormat="1">
      <c r="A344" s="14"/>
      <c r="B344" s="237"/>
      <c r="C344" s="238"/>
      <c r="D344" s="228" t="s">
        <v>176</v>
      </c>
      <c r="E344" s="239" t="s">
        <v>19</v>
      </c>
      <c r="F344" s="240" t="s">
        <v>81</v>
      </c>
      <c r="G344" s="238"/>
      <c r="H344" s="241">
        <v>2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176</v>
      </c>
      <c r="AU344" s="247" t="s">
        <v>81</v>
      </c>
      <c r="AV344" s="14" t="s">
        <v>81</v>
      </c>
      <c r="AW344" s="14" t="s">
        <v>33</v>
      </c>
      <c r="AX344" s="14" t="s">
        <v>72</v>
      </c>
      <c r="AY344" s="247" t="s">
        <v>168</v>
      </c>
    </row>
    <row r="345" s="15" customFormat="1">
      <c r="A345" s="15"/>
      <c r="B345" s="248"/>
      <c r="C345" s="249"/>
      <c r="D345" s="228" t="s">
        <v>176</v>
      </c>
      <c r="E345" s="250" t="s">
        <v>19</v>
      </c>
      <c r="F345" s="251" t="s">
        <v>180</v>
      </c>
      <c r="G345" s="249"/>
      <c r="H345" s="252">
        <v>2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8" t="s">
        <v>176</v>
      </c>
      <c r="AU345" s="258" t="s">
        <v>81</v>
      </c>
      <c r="AV345" s="15" t="s">
        <v>174</v>
      </c>
      <c r="AW345" s="15" t="s">
        <v>33</v>
      </c>
      <c r="AX345" s="15" t="s">
        <v>79</v>
      </c>
      <c r="AY345" s="258" t="s">
        <v>168</v>
      </c>
    </row>
    <row r="346" s="2" customFormat="1" ht="24.15" customHeight="1">
      <c r="A346" s="39"/>
      <c r="B346" s="40"/>
      <c r="C346" s="212" t="s">
        <v>651</v>
      </c>
      <c r="D346" s="212" t="s">
        <v>169</v>
      </c>
      <c r="E346" s="213" t="s">
        <v>652</v>
      </c>
      <c r="F346" s="214" t="s">
        <v>653</v>
      </c>
      <c r="G346" s="215" t="s">
        <v>224</v>
      </c>
      <c r="H346" s="216">
        <v>1</v>
      </c>
      <c r="I346" s="217"/>
      <c r="J346" s="218">
        <f>ROUND(I346*H346,2)</f>
        <v>0</v>
      </c>
      <c r="K346" s="214" t="s">
        <v>256</v>
      </c>
      <c r="L346" s="219"/>
      <c r="M346" s="220" t="s">
        <v>19</v>
      </c>
      <c r="N346" s="221" t="s">
        <v>43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173</v>
      </c>
      <c r="AT346" s="224" t="s">
        <v>169</v>
      </c>
      <c r="AU346" s="224" t="s">
        <v>81</v>
      </c>
      <c r="AY346" s="18" t="s">
        <v>168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8" t="s">
        <v>79</v>
      </c>
      <c r="BK346" s="225">
        <f>ROUND(I346*H346,2)</f>
        <v>0</v>
      </c>
      <c r="BL346" s="18" t="s">
        <v>174</v>
      </c>
      <c r="BM346" s="224" t="s">
        <v>654</v>
      </c>
    </row>
    <row r="347" s="2" customFormat="1">
      <c r="A347" s="39"/>
      <c r="B347" s="40"/>
      <c r="C347" s="41"/>
      <c r="D347" s="228" t="s">
        <v>207</v>
      </c>
      <c r="E347" s="41"/>
      <c r="F347" s="268" t="s">
        <v>655</v>
      </c>
      <c r="G347" s="41"/>
      <c r="H347" s="41"/>
      <c r="I347" s="269"/>
      <c r="J347" s="41"/>
      <c r="K347" s="41"/>
      <c r="L347" s="45"/>
      <c r="M347" s="270"/>
      <c r="N347" s="27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207</v>
      </c>
      <c r="AU347" s="18" t="s">
        <v>81</v>
      </c>
    </row>
    <row r="348" s="12" customFormat="1" ht="25.92" customHeight="1">
      <c r="A348" s="12"/>
      <c r="B348" s="198"/>
      <c r="C348" s="199"/>
      <c r="D348" s="200" t="s">
        <v>71</v>
      </c>
      <c r="E348" s="201" t="s">
        <v>656</v>
      </c>
      <c r="F348" s="201" t="s">
        <v>657</v>
      </c>
      <c r="G348" s="199"/>
      <c r="H348" s="199"/>
      <c r="I348" s="202"/>
      <c r="J348" s="203">
        <f>BK348</f>
        <v>0</v>
      </c>
      <c r="K348" s="199"/>
      <c r="L348" s="204"/>
      <c r="M348" s="205"/>
      <c r="N348" s="206"/>
      <c r="O348" s="206"/>
      <c r="P348" s="207">
        <f>SUM(P349:P374)</f>
        <v>0</v>
      </c>
      <c r="Q348" s="206"/>
      <c r="R348" s="207">
        <f>SUM(R349:R374)</f>
        <v>0</v>
      </c>
      <c r="S348" s="206"/>
      <c r="T348" s="208">
        <f>SUM(T349:T374)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09" t="s">
        <v>79</v>
      </c>
      <c r="AT348" s="210" t="s">
        <v>71</v>
      </c>
      <c r="AU348" s="210" t="s">
        <v>72</v>
      </c>
      <c r="AY348" s="209" t="s">
        <v>168</v>
      </c>
      <c r="BK348" s="211">
        <f>SUM(BK349:BK374)</f>
        <v>0</v>
      </c>
    </row>
    <row r="349" s="2" customFormat="1" ht="24.15" customHeight="1">
      <c r="A349" s="39"/>
      <c r="B349" s="40"/>
      <c r="C349" s="259" t="s">
        <v>658</v>
      </c>
      <c r="D349" s="259" t="s">
        <v>203</v>
      </c>
      <c r="E349" s="260" t="s">
        <v>659</v>
      </c>
      <c r="F349" s="261" t="s">
        <v>660</v>
      </c>
      <c r="G349" s="262" t="s">
        <v>224</v>
      </c>
      <c r="H349" s="263">
        <v>1</v>
      </c>
      <c r="I349" s="264"/>
      <c r="J349" s="265">
        <f>ROUND(I349*H349,2)</f>
        <v>0</v>
      </c>
      <c r="K349" s="261" t="s">
        <v>172</v>
      </c>
      <c r="L349" s="45"/>
      <c r="M349" s="266" t="s">
        <v>19</v>
      </c>
      <c r="N349" s="267" t="s">
        <v>43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174</v>
      </c>
      <c r="AT349" s="224" t="s">
        <v>203</v>
      </c>
      <c r="AU349" s="224" t="s">
        <v>79</v>
      </c>
      <c r="AY349" s="18" t="s">
        <v>168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79</v>
      </c>
      <c r="BK349" s="225">
        <f>ROUND(I349*H349,2)</f>
        <v>0</v>
      </c>
      <c r="BL349" s="18" t="s">
        <v>174</v>
      </c>
      <c r="BM349" s="224" t="s">
        <v>661</v>
      </c>
    </row>
    <row r="350" s="2" customFormat="1" ht="37.8" customHeight="1">
      <c r="A350" s="39"/>
      <c r="B350" s="40"/>
      <c r="C350" s="259" t="s">
        <v>662</v>
      </c>
      <c r="D350" s="259" t="s">
        <v>203</v>
      </c>
      <c r="E350" s="260" t="s">
        <v>663</v>
      </c>
      <c r="F350" s="261" t="s">
        <v>664</v>
      </c>
      <c r="G350" s="262" t="s">
        <v>224</v>
      </c>
      <c r="H350" s="263">
        <v>1</v>
      </c>
      <c r="I350" s="264"/>
      <c r="J350" s="265">
        <f>ROUND(I350*H350,2)</f>
        <v>0</v>
      </c>
      <c r="K350" s="261" t="s">
        <v>172</v>
      </c>
      <c r="L350" s="45"/>
      <c r="M350" s="266" t="s">
        <v>19</v>
      </c>
      <c r="N350" s="267" t="s">
        <v>43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174</v>
      </c>
      <c r="AT350" s="224" t="s">
        <v>203</v>
      </c>
      <c r="AU350" s="224" t="s">
        <v>79</v>
      </c>
      <c r="AY350" s="18" t="s">
        <v>168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8" t="s">
        <v>79</v>
      </c>
      <c r="BK350" s="225">
        <f>ROUND(I350*H350,2)</f>
        <v>0</v>
      </c>
      <c r="BL350" s="18" t="s">
        <v>174</v>
      </c>
      <c r="BM350" s="224" t="s">
        <v>665</v>
      </c>
    </row>
    <row r="351" s="2" customFormat="1">
      <c r="A351" s="39"/>
      <c r="B351" s="40"/>
      <c r="C351" s="41"/>
      <c r="D351" s="228" t="s">
        <v>207</v>
      </c>
      <c r="E351" s="41"/>
      <c r="F351" s="268" t="s">
        <v>666</v>
      </c>
      <c r="G351" s="41"/>
      <c r="H351" s="41"/>
      <c r="I351" s="269"/>
      <c r="J351" s="41"/>
      <c r="K351" s="41"/>
      <c r="L351" s="45"/>
      <c r="M351" s="270"/>
      <c r="N351" s="27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207</v>
      </c>
      <c r="AU351" s="18" t="s">
        <v>79</v>
      </c>
    </row>
    <row r="352" s="2" customFormat="1" ht="62.7" customHeight="1">
      <c r="A352" s="39"/>
      <c r="B352" s="40"/>
      <c r="C352" s="259" t="s">
        <v>667</v>
      </c>
      <c r="D352" s="259" t="s">
        <v>203</v>
      </c>
      <c r="E352" s="260" t="s">
        <v>668</v>
      </c>
      <c r="F352" s="261" t="s">
        <v>669</v>
      </c>
      <c r="G352" s="262" t="s">
        <v>224</v>
      </c>
      <c r="H352" s="263">
        <v>2</v>
      </c>
      <c r="I352" s="264"/>
      <c r="J352" s="265">
        <f>ROUND(I352*H352,2)</f>
        <v>0</v>
      </c>
      <c r="K352" s="261" t="s">
        <v>256</v>
      </c>
      <c r="L352" s="45"/>
      <c r="M352" s="266" t="s">
        <v>19</v>
      </c>
      <c r="N352" s="267" t="s">
        <v>43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174</v>
      </c>
      <c r="AT352" s="224" t="s">
        <v>203</v>
      </c>
      <c r="AU352" s="224" t="s">
        <v>79</v>
      </c>
      <c r="AY352" s="18" t="s">
        <v>168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174</v>
      </c>
      <c r="BM352" s="224" t="s">
        <v>670</v>
      </c>
    </row>
    <row r="353" s="2" customFormat="1" ht="49.05" customHeight="1">
      <c r="A353" s="39"/>
      <c r="B353" s="40"/>
      <c r="C353" s="259" t="s">
        <v>671</v>
      </c>
      <c r="D353" s="259" t="s">
        <v>203</v>
      </c>
      <c r="E353" s="260" t="s">
        <v>672</v>
      </c>
      <c r="F353" s="261" t="s">
        <v>673</v>
      </c>
      <c r="G353" s="262" t="s">
        <v>224</v>
      </c>
      <c r="H353" s="263">
        <v>2</v>
      </c>
      <c r="I353" s="264"/>
      <c r="J353" s="265">
        <f>ROUND(I353*H353,2)</f>
        <v>0</v>
      </c>
      <c r="K353" s="261" t="s">
        <v>172</v>
      </c>
      <c r="L353" s="45"/>
      <c r="M353" s="266" t="s">
        <v>19</v>
      </c>
      <c r="N353" s="267" t="s">
        <v>43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174</v>
      </c>
      <c r="AT353" s="224" t="s">
        <v>203</v>
      </c>
      <c r="AU353" s="224" t="s">
        <v>79</v>
      </c>
      <c r="AY353" s="18" t="s">
        <v>168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79</v>
      </c>
      <c r="BK353" s="225">
        <f>ROUND(I353*H353,2)</f>
        <v>0</v>
      </c>
      <c r="BL353" s="18" t="s">
        <v>174</v>
      </c>
      <c r="BM353" s="224" t="s">
        <v>674</v>
      </c>
    </row>
    <row r="354" s="2" customFormat="1" ht="24.15" customHeight="1">
      <c r="A354" s="39"/>
      <c r="B354" s="40"/>
      <c r="C354" s="259" t="s">
        <v>675</v>
      </c>
      <c r="D354" s="259" t="s">
        <v>203</v>
      </c>
      <c r="E354" s="260" t="s">
        <v>676</v>
      </c>
      <c r="F354" s="261" t="s">
        <v>677</v>
      </c>
      <c r="G354" s="262" t="s">
        <v>224</v>
      </c>
      <c r="H354" s="263">
        <v>1</v>
      </c>
      <c r="I354" s="264"/>
      <c r="J354" s="265">
        <f>ROUND(I354*H354,2)</f>
        <v>0</v>
      </c>
      <c r="K354" s="261" t="s">
        <v>172</v>
      </c>
      <c r="L354" s="45"/>
      <c r="M354" s="266" t="s">
        <v>19</v>
      </c>
      <c r="N354" s="267" t="s">
        <v>43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174</v>
      </c>
      <c r="AT354" s="224" t="s">
        <v>203</v>
      </c>
      <c r="AU354" s="224" t="s">
        <v>79</v>
      </c>
      <c r="AY354" s="18" t="s">
        <v>168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174</v>
      </c>
      <c r="BM354" s="224" t="s">
        <v>678</v>
      </c>
    </row>
    <row r="355" s="2" customFormat="1" ht="21.75" customHeight="1">
      <c r="A355" s="39"/>
      <c r="B355" s="40"/>
      <c r="C355" s="259" t="s">
        <v>679</v>
      </c>
      <c r="D355" s="259" t="s">
        <v>203</v>
      </c>
      <c r="E355" s="260" t="s">
        <v>680</v>
      </c>
      <c r="F355" s="261" t="s">
        <v>681</v>
      </c>
      <c r="G355" s="262" t="s">
        <v>224</v>
      </c>
      <c r="H355" s="263">
        <v>4</v>
      </c>
      <c r="I355" s="264"/>
      <c r="J355" s="265">
        <f>ROUND(I355*H355,2)</f>
        <v>0</v>
      </c>
      <c r="K355" s="261" t="s">
        <v>172</v>
      </c>
      <c r="L355" s="45"/>
      <c r="M355" s="266" t="s">
        <v>19</v>
      </c>
      <c r="N355" s="267" t="s">
        <v>43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174</v>
      </c>
      <c r="AT355" s="224" t="s">
        <v>203</v>
      </c>
      <c r="AU355" s="224" t="s">
        <v>79</v>
      </c>
      <c r="AY355" s="18" t="s">
        <v>168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79</v>
      </c>
      <c r="BK355" s="225">
        <f>ROUND(I355*H355,2)</f>
        <v>0</v>
      </c>
      <c r="BL355" s="18" t="s">
        <v>174</v>
      </c>
      <c r="BM355" s="224" t="s">
        <v>682</v>
      </c>
    </row>
    <row r="356" s="2" customFormat="1" ht="21.75" customHeight="1">
      <c r="A356" s="39"/>
      <c r="B356" s="40"/>
      <c r="C356" s="259" t="s">
        <v>683</v>
      </c>
      <c r="D356" s="259" t="s">
        <v>203</v>
      </c>
      <c r="E356" s="260" t="s">
        <v>684</v>
      </c>
      <c r="F356" s="261" t="s">
        <v>685</v>
      </c>
      <c r="G356" s="262" t="s">
        <v>224</v>
      </c>
      <c r="H356" s="263">
        <v>4</v>
      </c>
      <c r="I356" s="264"/>
      <c r="J356" s="265">
        <f>ROUND(I356*H356,2)</f>
        <v>0</v>
      </c>
      <c r="K356" s="261" t="s">
        <v>172</v>
      </c>
      <c r="L356" s="45"/>
      <c r="M356" s="266" t="s">
        <v>19</v>
      </c>
      <c r="N356" s="267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174</v>
      </c>
      <c r="AT356" s="224" t="s">
        <v>203</v>
      </c>
      <c r="AU356" s="224" t="s">
        <v>79</v>
      </c>
      <c r="AY356" s="18" t="s">
        <v>168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174</v>
      </c>
      <c r="BM356" s="224" t="s">
        <v>686</v>
      </c>
    </row>
    <row r="357" s="2" customFormat="1" ht="21.75" customHeight="1">
      <c r="A357" s="39"/>
      <c r="B357" s="40"/>
      <c r="C357" s="259" t="s">
        <v>687</v>
      </c>
      <c r="D357" s="259" t="s">
        <v>203</v>
      </c>
      <c r="E357" s="260" t="s">
        <v>688</v>
      </c>
      <c r="F357" s="261" t="s">
        <v>689</v>
      </c>
      <c r="G357" s="262" t="s">
        <v>224</v>
      </c>
      <c r="H357" s="263">
        <v>4</v>
      </c>
      <c r="I357" s="264"/>
      <c r="J357" s="265">
        <f>ROUND(I357*H357,2)</f>
        <v>0</v>
      </c>
      <c r="K357" s="261" t="s">
        <v>172</v>
      </c>
      <c r="L357" s="45"/>
      <c r="M357" s="266" t="s">
        <v>19</v>
      </c>
      <c r="N357" s="267" t="s">
        <v>43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174</v>
      </c>
      <c r="AT357" s="224" t="s">
        <v>203</v>
      </c>
      <c r="AU357" s="224" t="s">
        <v>79</v>
      </c>
      <c r="AY357" s="18" t="s">
        <v>168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79</v>
      </c>
      <c r="BK357" s="225">
        <f>ROUND(I357*H357,2)</f>
        <v>0</v>
      </c>
      <c r="BL357" s="18" t="s">
        <v>174</v>
      </c>
      <c r="BM357" s="224" t="s">
        <v>690</v>
      </c>
    </row>
    <row r="358" s="2" customFormat="1" ht="16.5" customHeight="1">
      <c r="A358" s="39"/>
      <c r="B358" s="40"/>
      <c r="C358" s="259" t="s">
        <v>691</v>
      </c>
      <c r="D358" s="259" t="s">
        <v>203</v>
      </c>
      <c r="E358" s="260" t="s">
        <v>692</v>
      </c>
      <c r="F358" s="261" t="s">
        <v>693</v>
      </c>
      <c r="G358" s="262" t="s">
        <v>110</v>
      </c>
      <c r="H358" s="263">
        <v>3130</v>
      </c>
      <c r="I358" s="264"/>
      <c r="J358" s="265">
        <f>ROUND(I358*H358,2)</f>
        <v>0</v>
      </c>
      <c r="K358" s="261" t="s">
        <v>172</v>
      </c>
      <c r="L358" s="45"/>
      <c r="M358" s="266" t="s">
        <v>19</v>
      </c>
      <c r="N358" s="267" t="s">
        <v>43</v>
      </c>
      <c r="O358" s="85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174</v>
      </c>
      <c r="AT358" s="224" t="s">
        <v>203</v>
      </c>
      <c r="AU358" s="224" t="s">
        <v>79</v>
      </c>
      <c r="AY358" s="18" t="s">
        <v>168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174</v>
      </c>
      <c r="BM358" s="224" t="s">
        <v>694</v>
      </c>
    </row>
    <row r="359" s="2" customFormat="1" ht="16.5" customHeight="1">
      <c r="A359" s="39"/>
      <c r="B359" s="40"/>
      <c r="C359" s="259" t="s">
        <v>695</v>
      </c>
      <c r="D359" s="259" t="s">
        <v>203</v>
      </c>
      <c r="E359" s="260" t="s">
        <v>696</v>
      </c>
      <c r="F359" s="261" t="s">
        <v>697</v>
      </c>
      <c r="G359" s="262" t="s">
        <v>224</v>
      </c>
      <c r="H359" s="263">
        <v>200</v>
      </c>
      <c r="I359" s="264"/>
      <c r="J359" s="265">
        <f>ROUND(I359*H359,2)</f>
        <v>0</v>
      </c>
      <c r="K359" s="261" t="s">
        <v>172</v>
      </c>
      <c r="L359" s="45"/>
      <c r="M359" s="266" t="s">
        <v>19</v>
      </c>
      <c r="N359" s="267" t="s">
        <v>43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174</v>
      </c>
      <c r="AT359" s="224" t="s">
        <v>203</v>
      </c>
      <c r="AU359" s="224" t="s">
        <v>79</v>
      </c>
      <c r="AY359" s="18" t="s">
        <v>168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79</v>
      </c>
      <c r="BK359" s="225">
        <f>ROUND(I359*H359,2)</f>
        <v>0</v>
      </c>
      <c r="BL359" s="18" t="s">
        <v>174</v>
      </c>
      <c r="BM359" s="224" t="s">
        <v>698</v>
      </c>
    </row>
    <row r="360" s="2" customFormat="1" ht="16.5" customHeight="1">
      <c r="A360" s="39"/>
      <c r="B360" s="40"/>
      <c r="C360" s="259" t="s">
        <v>699</v>
      </c>
      <c r="D360" s="259" t="s">
        <v>203</v>
      </c>
      <c r="E360" s="260" t="s">
        <v>700</v>
      </c>
      <c r="F360" s="261" t="s">
        <v>701</v>
      </c>
      <c r="G360" s="262" t="s">
        <v>224</v>
      </c>
      <c r="H360" s="263">
        <v>200</v>
      </c>
      <c r="I360" s="264"/>
      <c r="J360" s="265">
        <f>ROUND(I360*H360,2)</f>
        <v>0</v>
      </c>
      <c r="K360" s="261" t="s">
        <v>172</v>
      </c>
      <c r="L360" s="45"/>
      <c r="M360" s="266" t="s">
        <v>19</v>
      </c>
      <c r="N360" s="267" t="s">
        <v>43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174</v>
      </c>
      <c r="AT360" s="224" t="s">
        <v>203</v>
      </c>
      <c r="AU360" s="224" t="s">
        <v>79</v>
      </c>
      <c r="AY360" s="18" t="s">
        <v>168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79</v>
      </c>
      <c r="BK360" s="225">
        <f>ROUND(I360*H360,2)</f>
        <v>0</v>
      </c>
      <c r="BL360" s="18" t="s">
        <v>174</v>
      </c>
      <c r="BM360" s="224" t="s">
        <v>702</v>
      </c>
    </row>
    <row r="361" s="2" customFormat="1" ht="16.5" customHeight="1">
      <c r="A361" s="39"/>
      <c r="B361" s="40"/>
      <c r="C361" s="259" t="s">
        <v>703</v>
      </c>
      <c r="D361" s="259" t="s">
        <v>203</v>
      </c>
      <c r="E361" s="260" t="s">
        <v>704</v>
      </c>
      <c r="F361" s="261" t="s">
        <v>705</v>
      </c>
      <c r="G361" s="262" t="s">
        <v>224</v>
      </c>
      <c r="H361" s="263">
        <v>20</v>
      </c>
      <c r="I361" s="264"/>
      <c r="J361" s="265">
        <f>ROUND(I361*H361,2)</f>
        <v>0</v>
      </c>
      <c r="K361" s="261" t="s">
        <v>172</v>
      </c>
      <c r="L361" s="45"/>
      <c r="M361" s="266" t="s">
        <v>19</v>
      </c>
      <c r="N361" s="267" t="s">
        <v>43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174</v>
      </c>
      <c r="AT361" s="224" t="s">
        <v>203</v>
      </c>
      <c r="AU361" s="224" t="s">
        <v>79</v>
      </c>
      <c r="AY361" s="18" t="s">
        <v>168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79</v>
      </c>
      <c r="BK361" s="225">
        <f>ROUND(I361*H361,2)</f>
        <v>0</v>
      </c>
      <c r="BL361" s="18" t="s">
        <v>174</v>
      </c>
      <c r="BM361" s="224" t="s">
        <v>706</v>
      </c>
    </row>
    <row r="362" s="2" customFormat="1" ht="16.5" customHeight="1">
      <c r="A362" s="39"/>
      <c r="B362" s="40"/>
      <c r="C362" s="259" t="s">
        <v>707</v>
      </c>
      <c r="D362" s="259" t="s">
        <v>203</v>
      </c>
      <c r="E362" s="260" t="s">
        <v>708</v>
      </c>
      <c r="F362" s="261" t="s">
        <v>709</v>
      </c>
      <c r="G362" s="262" t="s">
        <v>224</v>
      </c>
      <c r="H362" s="263">
        <v>180</v>
      </c>
      <c r="I362" s="264"/>
      <c r="J362" s="265">
        <f>ROUND(I362*H362,2)</f>
        <v>0</v>
      </c>
      <c r="K362" s="261" t="s">
        <v>172</v>
      </c>
      <c r="L362" s="45"/>
      <c r="M362" s="266" t="s">
        <v>19</v>
      </c>
      <c r="N362" s="267" t="s">
        <v>43</v>
      </c>
      <c r="O362" s="85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174</v>
      </c>
      <c r="AT362" s="224" t="s">
        <v>203</v>
      </c>
      <c r="AU362" s="224" t="s">
        <v>79</v>
      </c>
      <c r="AY362" s="18" t="s">
        <v>168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79</v>
      </c>
      <c r="BK362" s="225">
        <f>ROUND(I362*H362,2)</f>
        <v>0</v>
      </c>
      <c r="BL362" s="18" t="s">
        <v>174</v>
      </c>
      <c r="BM362" s="224" t="s">
        <v>710</v>
      </c>
    </row>
    <row r="363" s="2" customFormat="1" ht="16.5" customHeight="1">
      <c r="A363" s="39"/>
      <c r="B363" s="40"/>
      <c r="C363" s="259" t="s">
        <v>711</v>
      </c>
      <c r="D363" s="259" t="s">
        <v>203</v>
      </c>
      <c r="E363" s="260" t="s">
        <v>712</v>
      </c>
      <c r="F363" s="261" t="s">
        <v>713</v>
      </c>
      <c r="G363" s="262" t="s">
        <v>224</v>
      </c>
      <c r="H363" s="263">
        <v>70</v>
      </c>
      <c r="I363" s="264"/>
      <c r="J363" s="265">
        <f>ROUND(I363*H363,2)</f>
        <v>0</v>
      </c>
      <c r="K363" s="261" t="s">
        <v>172</v>
      </c>
      <c r="L363" s="45"/>
      <c r="M363" s="266" t="s">
        <v>19</v>
      </c>
      <c r="N363" s="267" t="s">
        <v>43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174</v>
      </c>
      <c r="AT363" s="224" t="s">
        <v>203</v>
      </c>
      <c r="AU363" s="224" t="s">
        <v>79</v>
      </c>
      <c r="AY363" s="18" t="s">
        <v>168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79</v>
      </c>
      <c r="BK363" s="225">
        <f>ROUND(I363*H363,2)</f>
        <v>0</v>
      </c>
      <c r="BL363" s="18" t="s">
        <v>174</v>
      </c>
      <c r="BM363" s="224" t="s">
        <v>714</v>
      </c>
    </row>
    <row r="364" s="2" customFormat="1" ht="16.5" customHeight="1">
      <c r="A364" s="39"/>
      <c r="B364" s="40"/>
      <c r="C364" s="259" t="s">
        <v>715</v>
      </c>
      <c r="D364" s="259" t="s">
        <v>203</v>
      </c>
      <c r="E364" s="260" t="s">
        <v>716</v>
      </c>
      <c r="F364" s="261" t="s">
        <v>717</v>
      </c>
      <c r="G364" s="262" t="s">
        <v>110</v>
      </c>
      <c r="H364" s="263">
        <v>700</v>
      </c>
      <c r="I364" s="264"/>
      <c r="J364" s="265">
        <f>ROUND(I364*H364,2)</f>
        <v>0</v>
      </c>
      <c r="K364" s="261" t="s">
        <v>172</v>
      </c>
      <c r="L364" s="45"/>
      <c r="M364" s="266" t="s">
        <v>19</v>
      </c>
      <c r="N364" s="267" t="s">
        <v>43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174</v>
      </c>
      <c r="AT364" s="224" t="s">
        <v>203</v>
      </c>
      <c r="AU364" s="224" t="s">
        <v>79</v>
      </c>
      <c r="AY364" s="18" t="s">
        <v>168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79</v>
      </c>
      <c r="BK364" s="225">
        <f>ROUND(I364*H364,2)</f>
        <v>0</v>
      </c>
      <c r="BL364" s="18" t="s">
        <v>174</v>
      </c>
      <c r="BM364" s="224" t="s">
        <v>718</v>
      </c>
    </row>
    <row r="365" s="2" customFormat="1" ht="24.15" customHeight="1">
      <c r="A365" s="39"/>
      <c r="B365" s="40"/>
      <c r="C365" s="259" t="s">
        <v>719</v>
      </c>
      <c r="D365" s="259" t="s">
        <v>203</v>
      </c>
      <c r="E365" s="260" t="s">
        <v>720</v>
      </c>
      <c r="F365" s="261" t="s">
        <v>721</v>
      </c>
      <c r="G365" s="262" t="s">
        <v>110</v>
      </c>
      <c r="H365" s="263">
        <v>700</v>
      </c>
      <c r="I365" s="264"/>
      <c r="J365" s="265">
        <f>ROUND(I365*H365,2)</f>
        <v>0</v>
      </c>
      <c r="K365" s="261" t="s">
        <v>172</v>
      </c>
      <c r="L365" s="45"/>
      <c r="M365" s="266" t="s">
        <v>19</v>
      </c>
      <c r="N365" s="267" t="s">
        <v>43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174</v>
      </c>
      <c r="AT365" s="224" t="s">
        <v>203</v>
      </c>
      <c r="AU365" s="224" t="s">
        <v>79</v>
      </c>
      <c r="AY365" s="18" t="s">
        <v>168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79</v>
      </c>
      <c r="BK365" s="225">
        <f>ROUND(I365*H365,2)</f>
        <v>0</v>
      </c>
      <c r="BL365" s="18" t="s">
        <v>174</v>
      </c>
      <c r="BM365" s="224" t="s">
        <v>722</v>
      </c>
    </row>
    <row r="366" s="2" customFormat="1">
      <c r="A366" s="39"/>
      <c r="B366" s="40"/>
      <c r="C366" s="41"/>
      <c r="D366" s="228" t="s">
        <v>207</v>
      </c>
      <c r="E366" s="41"/>
      <c r="F366" s="268" t="s">
        <v>723</v>
      </c>
      <c r="G366" s="41"/>
      <c r="H366" s="41"/>
      <c r="I366" s="269"/>
      <c r="J366" s="41"/>
      <c r="K366" s="41"/>
      <c r="L366" s="45"/>
      <c r="M366" s="270"/>
      <c r="N366" s="27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207</v>
      </c>
      <c r="AU366" s="18" t="s">
        <v>79</v>
      </c>
    </row>
    <row r="367" s="2" customFormat="1" ht="24.15" customHeight="1">
      <c r="A367" s="39"/>
      <c r="B367" s="40"/>
      <c r="C367" s="259" t="s">
        <v>724</v>
      </c>
      <c r="D367" s="259" t="s">
        <v>203</v>
      </c>
      <c r="E367" s="260" t="s">
        <v>725</v>
      </c>
      <c r="F367" s="261" t="s">
        <v>726</v>
      </c>
      <c r="G367" s="262" t="s">
        <v>224</v>
      </c>
      <c r="H367" s="263">
        <v>24</v>
      </c>
      <c r="I367" s="264"/>
      <c r="J367" s="265">
        <f>ROUND(I367*H367,2)</f>
        <v>0</v>
      </c>
      <c r="K367" s="261" t="s">
        <v>172</v>
      </c>
      <c r="L367" s="45"/>
      <c r="M367" s="266" t="s">
        <v>19</v>
      </c>
      <c r="N367" s="267" t="s">
        <v>43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174</v>
      </c>
      <c r="AT367" s="224" t="s">
        <v>203</v>
      </c>
      <c r="AU367" s="224" t="s">
        <v>79</v>
      </c>
      <c r="AY367" s="18" t="s">
        <v>168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79</v>
      </c>
      <c r="BK367" s="225">
        <f>ROUND(I367*H367,2)</f>
        <v>0</v>
      </c>
      <c r="BL367" s="18" t="s">
        <v>174</v>
      </c>
      <c r="BM367" s="224" t="s">
        <v>727</v>
      </c>
    </row>
    <row r="368" s="13" customFormat="1">
      <c r="A368" s="13"/>
      <c r="B368" s="226"/>
      <c r="C368" s="227"/>
      <c r="D368" s="228" t="s">
        <v>176</v>
      </c>
      <c r="E368" s="229" t="s">
        <v>19</v>
      </c>
      <c r="F368" s="230" t="s">
        <v>728</v>
      </c>
      <c r="G368" s="227"/>
      <c r="H368" s="229" t="s">
        <v>19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176</v>
      </c>
      <c r="AU368" s="236" t="s">
        <v>79</v>
      </c>
      <c r="AV368" s="13" t="s">
        <v>79</v>
      </c>
      <c r="AW368" s="13" t="s">
        <v>33</v>
      </c>
      <c r="AX368" s="13" t="s">
        <v>72</v>
      </c>
      <c r="AY368" s="236" t="s">
        <v>168</v>
      </c>
    </row>
    <row r="369" s="14" customFormat="1">
      <c r="A369" s="14"/>
      <c r="B369" s="237"/>
      <c r="C369" s="238"/>
      <c r="D369" s="228" t="s">
        <v>176</v>
      </c>
      <c r="E369" s="239" t="s">
        <v>19</v>
      </c>
      <c r="F369" s="240" t="s">
        <v>289</v>
      </c>
      <c r="G369" s="238"/>
      <c r="H369" s="241">
        <v>24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176</v>
      </c>
      <c r="AU369" s="247" t="s">
        <v>79</v>
      </c>
      <c r="AV369" s="14" t="s">
        <v>81</v>
      </c>
      <c r="AW369" s="14" t="s">
        <v>33</v>
      </c>
      <c r="AX369" s="14" t="s">
        <v>72</v>
      </c>
      <c r="AY369" s="247" t="s">
        <v>168</v>
      </c>
    </row>
    <row r="370" s="15" customFormat="1">
      <c r="A370" s="15"/>
      <c r="B370" s="248"/>
      <c r="C370" s="249"/>
      <c r="D370" s="228" t="s">
        <v>176</v>
      </c>
      <c r="E370" s="250" t="s">
        <v>19</v>
      </c>
      <c r="F370" s="251" t="s">
        <v>180</v>
      </c>
      <c r="G370" s="249"/>
      <c r="H370" s="252">
        <v>24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8" t="s">
        <v>176</v>
      </c>
      <c r="AU370" s="258" t="s">
        <v>79</v>
      </c>
      <c r="AV370" s="15" t="s">
        <v>174</v>
      </c>
      <c r="AW370" s="15" t="s">
        <v>33</v>
      </c>
      <c r="AX370" s="15" t="s">
        <v>79</v>
      </c>
      <c r="AY370" s="258" t="s">
        <v>168</v>
      </c>
    </row>
    <row r="371" s="2" customFormat="1" ht="24.15" customHeight="1">
      <c r="A371" s="39"/>
      <c r="B371" s="40"/>
      <c r="C371" s="259" t="s">
        <v>729</v>
      </c>
      <c r="D371" s="259" t="s">
        <v>203</v>
      </c>
      <c r="E371" s="260" t="s">
        <v>730</v>
      </c>
      <c r="F371" s="261" t="s">
        <v>731</v>
      </c>
      <c r="G371" s="262" t="s">
        <v>224</v>
      </c>
      <c r="H371" s="263">
        <v>1</v>
      </c>
      <c r="I371" s="264"/>
      <c r="J371" s="265">
        <f>ROUND(I371*H371,2)</f>
        <v>0</v>
      </c>
      <c r="K371" s="261" t="s">
        <v>172</v>
      </c>
      <c r="L371" s="45"/>
      <c r="M371" s="266" t="s">
        <v>19</v>
      </c>
      <c r="N371" s="267" t="s">
        <v>43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174</v>
      </c>
      <c r="AT371" s="224" t="s">
        <v>203</v>
      </c>
      <c r="AU371" s="224" t="s">
        <v>79</v>
      </c>
      <c r="AY371" s="18" t="s">
        <v>168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79</v>
      </c>
      <c r="BK371" s="225">
        <f>ROUND(I371*H371,2)</f>
        <v>0</v>
      </c>
      <c r="BL371" s="18" t="s">
        <v>174</v>
      </c>
      <c r="BM371" s="224" t="s">
        <v>732</v>
      </c>
    </row>
    <row r="372" s="2" customFormat="1">
      <c r="A372" s="39"/>
      <c r="B372" s="40"/>
      <c r="C372" s="41"/>
      <c r="D372" s="228" t="s">
        <v>207</v>
      </c>
      <c r="E372" s="41"/>
      <c r="F372" s="268" t="s">
        <v>733</v>
      </c>
      <c r="G372" s="41"/>
      <c r="H372" s="41"/>
      <c r="I372" s="269"/>
      <c r="J372" s="41"/>
      <c r="K372" s="41"/>
      <c r="L372" s="45"/>
      <c r="M372" s="270"/>
      <c r="N372" s="27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207</v>
      </c>
      <c r="AU372" s="18" t="s">
        <v>79</v>
      </c>
    </row>
    <row r="373" s="2" customFormat="1" ht="16.5" customHeight="1">
      <c r="A373" s="39"/>
      <c r="B373" s="40"/>
      <c r="C373" s="259" t="s">
        <v>734</v>
      </c>
      <c r="D373" s="259" t="s">
        <v>203</v>
      </c>
      <c r="E373" s="260" t="s">
        <v>735</v>
      </c>
      <c r="F373" s="261" t="s">
        <v>736</v>
      </c>
      <c r="G373" s="262" t="s">
        <v>224</v>
      </c>
      <c r="H373" s="263">
        <v>1</v>
      </c>
      <c r="I373" s="264"/>
      <c r="J373" s="265">
        <f>ROUND(I373*H373,2)</f>
        <v>0</v>
      </c>
      <c r="K373" s="261" t="s">
        <v>172</v>
      </c>
      <c r="L373" s="45"/>
      <c r="M373" s="266" t="s">
        <v>19</v>
      </c>
      <c r="N373" s="267" t="s">
        <v>43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174</v>
      </c>
      <c r="AT373" s="224" t="s">
        <v>203</v>
      </c>
      <c r="AU373" s="224" t="s">
        <v>79</v>
      </c>
      <c r="AY373" s="18" t="s">
        <v>168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79</v>
      </c>
      <c r="BK373" s="225">
        <f>ROUND(I373*H373,2)</f>
        <v>0</v>
      </c>
      <c r="BL373" s="18" t="s">
        <v>174</v>
      </c>
      <c r="BM373" s="224" t="s">
        <v>737</v>
      </c>
    </row>
    <row r="374" s="2" customFormat="1">
      <c r="A374" s="39"/>
      <c r="B374" s="40"/>
      <c r="C374" s="41"/>
      <c r="D374" s="228" t="s">
        <v>207</v>
      </c>
      <c r="E374" s="41"/>
      <c r="F374" s="268" t="s">
        <v>738</v>
      </c>
      <c r="G374" s="41"/>
      <c r="H374" s="41"/>
      <c r="I374" s="269"/>
      <c r="J374" s="41"/>
      <c r="K374" s="41"/>
      <c r="L374" s="45"/>
      <c r="M374" s="270"/>
      <c r="N374" s="271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207</v>
      </c>
      <c r="AU374" s="18" t="s">
        <v>79</v>
      </c>
    </row>
    <row r="375" s="12" customFormat="1" ht="25.92" customHeight="1">
      <c r="A375" s="12"/>
      <c r="B375" s="198"/>
      <c r="C375" s="199"/>
      <c r="D375" s="200" t="s">
        <v>71</v>
      </c>
      <c r="E375" s="201" t="s">
        <v>739</v>
      </c>
      <c r="F375" s="201" t="s">
        <v>361</v>
      </c>
      <c r="G375" s="199"/>
      <c r="H375" s="199"/>
      <c r="I375" s="202"/>
      <c r="J375" s="203">
        <f>BK375</f>
        <v>0</v>
      </c>
      <c r="K375" s="199"/>
      <c r="L375" s="204"/>
      <c r="M375" s="205"/>
      <c r="N375" s="206"/>
      <c r="O375" s="206"/>
      <c r="P375" s="207">
        <f>SUM(P376:P397)</f>
        <v>0</v>
      </c>
      <c r="Q375" s="206"/>
      <c r="R375" s="207">
        <f>SUM(R376:R397)</f>
        <v>0</v>
      </c>
      <c r="S375" s="206"/>
      <c r="T375" s="208">
        <f>SUM(T376:T397)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79</v>
      </c>
      <c r="AT375" s="210" t="s">
        <v>71</v>
      </c>
      <c r="AU375" s="210" t="s">
        <v>72</v>
      </c>
      <c r="AY375" s="209" t="s">
        <v>168</v>
      </c>
      <c r="BK375" s="211">
        <f>SUM(BK376:BK397)</f>
        <v>0</v>
      </c>
    </row>
    <row r="376" s="2" customFormat="1" ht="24.15" customHeight="1">
      <c r="A376" s="39"/>
      <c r="B376" s="40"/>
      <c r="C376" s="212" t="s">
        <v>740</v>
      </c>
      <c r="D376" s="212" t="s">
        <v>169</v>
      </c>
      <c r="E376" s="213" t="s">
        <v>741</v>
      </c>
      <c r="F376" s="214" t="s">
        <v>742</v>
      </c>
      <c r="G376" s="215" t="s">
        <v>224</v>
      </c>
      <c r="H376" s="216">
        <v>2</v>
      </c>
      <c r="I376" s="217"/>
      <c r="J376" s="218">
        <f>ROUND(I376*H376,2)</f>
        <v>0</v>
      </c>
      <c r="K376" s="214" t="s">
        <v>172</v>
      </c>
      <c r="L376" s="219"/>
      <c r="M376" s="220" t="s">
        <v>19</v>
      </c>
      <c r="N376" s="221" t="s">
        <v>43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81</v>
      </c>
      <c r="AT376" s="224" t="s">
        <v>169</v>
      </c>
      <c r="AU376" s="224" t="s">
        <v>79</v>
      </c>
      <c r="AY376" s="18" t="s">
        <v>168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79</v>
      </c>
      <c r="BK376" s="225">
        <f>ROUND(I376*H376,2)</f>
        <v>0</v>
      </c>
      <c r="BL376" s="18" t="s">
        <v>79</v>
      </c>
      <c r="BM376" s="224" t="s">
        <v>743</v>
      </c>
    </row>
    <row r="377" s="2" customFormat="1" ht="49.05" customHeight="1">
      <c r="A377" s="39"/>
      <c r="B377" s="40"/>
      <c r="C377" s="259" t="s">
        <v>744</v>
      </c>
      <c r="D377" s="259" t="s">
        <v>203</v>
      </c>
      <c r="E377" s="260" t="s">
        <v>745</v>
      </c>
      <c r="F377" s="261" t="s">
        <v>746</v>
      </c>
      <c r="G377" s="262" t="s">
        <v>110</v>
      </c>
      <c r="H377" s="263">
        <v>50</v>
      </c>
      <c r="I377" s="264"/>
      <c r="J377" s="265">
        <f>ROUND(I377*H377,2)</f>
        <v>0</v>
      </c>
      <c r="K377" s="261" t="s">
        <v>172</v>
      </c>
      <c r="L377" s="45"/>
      <c r="M377" s="266" t="s">
        <v>19</v>
      </c>
      <c r="N377" s="267" t="s">
        <v>43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79</v>
      </c>
      <c r="AT377" s="224" t="s">
        <v>203</v>
      </c>
      <c r="AU377" s="224" t="s">
        <v>79</v>
      </c>
      <c r="AY377" s="18" t="s">
        <v>168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79</v>
      </c>
      <c r="BK377" s="225">
        <f>ROUND(I377*H377,2)</f>
        <v>0</v>
      </c>
      <c r="BL377" s="18" t="s">
        <v>79</v>
      </c>
      <c r="BM377" s="224" t="s">
        <v>747</v>
      </c>
    </row>
    <row r="378" s="2" customFormat="1" ht="24.15" customHeight="1">
      <c r="A378" s="39"/>
      <c r="B378" s="40"/>
      <c r="C378" s="212" t="s">
        <v>748</v>
      </c>
      <c r="D378" s="212" t="s">
        <v>169</v>
      </c>
      <c r="E378" s="213" t="s">
        <v>749</v>
      </c>
      <c r="F378" s="214" t="s">
        <v>750</v>
      </c>
      <c r="G378" s="215" t="s">
        <v>110</v>
      </c>
      <c r="H378" s="216">
        <v>50</v>
      </c>
      <c r="I378" s="217"/>
      <c r="J378" s="218">
        <f>ROUND(I378*H378,2)</f>
        <v>0</v>
      </c>
      <c r="K378" s="214" t="s">
        <v>172</v>
      </c>
      <c r="L378" s="219"/>
      <c r="M378" s="220" t="s">
        <v>19</v>
      </c>
      <c r="N378" s="221" t="s">
        <v>43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485</v>
      </c>
      <c r="AT378" s="224" t="s">
        <v>169</v>
      </c>
      <c r="AU378" s="224" t="s">
        <v>79</v>
      </c>
      <c r="AY378" s="18" t="s">
        <v>168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79</v>
      </c>
      <c r="BK378" s="225">
        <f>ROUND(I378*H378,2)</f>
        <v>0</v>
      </c>
      <c r="BL378" s="18" t="s">
        <v>485</v>
      </c>
      <c r="BM378" s="224" t="s">
        <v>751</v>
      </c>
    </row>
    <row r="379" s="2" customFormat="1" ht="21.75" customHeight="1">
      <c r="A379" s="39"/>
      <c r="B379" s="40"/>
      <c r="C379" s="259" t="s">
        <v>752</v>
      </c>
      <c r="D379" s="259" t="s">
        <v>203</v>
      </c>
      <c r="E379" s="260" t="s">
        <v>753</v>
      </c>
      <c r="F379" s="261" t="s">
        <v>754</v>
      </c>
      <c r="G379" s="262" t="s">
        <v>110</v>
      </c>
      <c r="H379" s="263">
        <v>20</v>
      </c>
      <c r="I379" s="264"/>
      <c r="J379" s="265">
        <f>ROUND(I379*H379,2)</f>
        <v>0</v>
      </c>
      <c r="K379" s="261" t="s">
        <v>172</v>
      </c>
      <c r="L379" s="45"/>
      <c r="M379" s="266" t="s">
        <v>19</v>
      </c>
      <c r="N379" s="267" t="s">
        <v>43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79</v>
      </c>
      <c r="AT379" s="224" t="s">
        <v>203</v>
      </c>
      <c r="AU379" s="224" t="s">
        <v>79</v>
      </c>
      <c r="AY379" s="18" t="s">
        <v>168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79</v>
      </c>
      <c r="BK379" s="225">
        <f>ROUND(I379*H379,2)</f>
        <v>0</v>
      </c>
      <c r="BL379" s="18" t="s">
        <v>79</v>
      </c>
      <c r="BM379" s="224" t="s">
        <v>755</v>
      </c>
    </row>
    <row r="380" s="2" customFormat="1" ht="33" customHeight="1">
      <c r="A380" s="39"/>
      <c r="B380" s="40"/>
      <c r="C380" s="212" t="s">
        <v>756</v>
      </c>
      <c r="D380" s="212" t="s">
        <v>169</v>
      </c>
      <c r="E380" s="213" t="s">
        <v>757</v>
      </c>
      <c r="F380" s="214" t="s">
        <v>758</v>
      </c>
      <c r="G380" s="215" t="s">
        <v>224</v>
      </c>
      <c r="H380" s="216">
        <v>50</v>
      </c>
      <c r="I380" s="217"/>
      <c r="J380" s="218">
        <f>ROUND(I380*H380,2)</f>
        <v>0</v>
      </c>
      <c r="K380" s="214" t="s">
        <v>172</v>
      </c>
      <c r="L380" s="219"/>
      <c r="M380" s="220" t="s">
        <v>19</v>
      </c>
      <c r="N380" s="221" t="s">
        <v>43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485</v>
      </c>
      <c r="AT380" s="224" t="s">
        <v>169</v>
      </c>
      <c r="AU380" s="224" t="s">
        <v>79</v>
      </c>
      <c r="AY380" s="18" t="s">
        <v>168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79</v>
      </c>
      <c r="BK380" s="225">
        <f>ROUND(I380*H380,2)</f>
        <v>0</v>
      </c>
      <c r="BL380" s="18" t="s">
        <v>485</v>
      </c>
      <c r="BM380" s="224" t="s">
        <v>759</v>
      </c>
    </row>
    <row r="381" s="2" customFormat="1" ht="33" customHeight="1">
      <c r="A381" s="39"/>
      <c r="B381" s="40"/>
      <c r="C381" s="259" t="s">
        <v>485</v>
      </c>
      <c r="D381" s="259" t="s">
        <v>203</v>
      </c>
      <c r="E381" s="260" t="s">
        <v>760</v>
      </c>
      <c r="F381" s="261" t="s">
        <v>761</v>
      </c>
      <c r="G381" s="262" t="s">
        <v>110</v>
      </c>
      <c r="H381" s="263">
        <v>9</v>
      </c>
      <c r="I381" s="264"/>
      <c r="J381" s="265">
        <f>ROUND(I381*H381,2)</f>
        <v>0</v>
      </c>
      <c r="K381" s="261" t="s">
        <v>172</v>
      </c>
      <c r="L381" s="45"/>
      <c r="M381" s="266" t="s">
        <v>19</v>
      </c>
      <c r="N381" s="267" t="s">
        <v>43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79</v>
      </c>
      <c r="AT381" s="224" t="s">
        <v>203</v>
      </c>
      <c r="AU381" s="224" t="s">
        <v>79</v>
      </c>
      <c r="AY381" s="18" t="s">
        <v>168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79</v>
      </c>
      <c r="BK381" s="225">
        <f>ROUND(I381*H381,2)</f>
        <v>0</v>
      </c>
      <c r="BL381" s="18" t="s">
        <v>79</v>
      </c>
      <c r="BM381" s="224" t="s">
        <v>762</v>
      </c>
    </row>
    <row r="382" s="2" customFormat="1" ht="33" customHeight="1">
      <c r="A382" s="39"/>
      <c r="B382" s="40"/>
      <c r="C382" s="212" t="s">
        <v>763</v>
      </c>
      <c r="D382" s="212" t="s">
        <v>169</v>
      </c>
      <c r="E382" s="213" t="s">
        <v>764</v>
      </c>
      <c r="F382" s="214" t="s">
        <v>765</v>
      </c>
      <c r="G382" s="215" t="s">
        <v>224</v>
      </c>
      <c r="H382" s="216">
        <v>18</v>
      </c>
      <c r="I382" s="217"/>
      <c r="J382" s="218">
        <f>ROUND(I382*H382,2)</f>
        <v>0</v>
      </c>
      <c r="K382" s="214" t="s">
        <v>172</v>
      </c>
      <c r="L382" s="219"/>
      <c r="M382" s="220" t="s">
        <v>19</v>
      </c>
      <c r="N382" s="221" t="s">
        <v>43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81</v>
      </c>
      <c r="AT382" s="224" t="s">
        <v>169</v>
      </c>
      <c r="AU382" s="224" t="s">
        <v>79</v>
      </c>
      <c r="AY382" s="18" t="s">
        <v>168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79</v>
      </c>
      <c r="BK382" s="225">
        <f>ROUND(I382*H382,2)</f>
        <v>0</v>
      </c>
      <c r="BL382" s="18" t="s">
        <v>79</v>
      </c>
      <c r="BM382" s="224" t="s">
        <v>766</v>
      </c>
    </row>
    <row r="383" s="2" customFormat="1" ht="37.8" customHeight="1">
      <c r="A383" s="39"/>
      <c r="B383" s="40"/>
      <c r="C383" s="212" t="s">
        <v>767</v>
      </c>
      <c r="D383" s="212" t="s">
        <v>169</v>
      </c>
      <c r="E383" s="213" t="s">
        <v>768</v>
      </c>
      <c r="F383" s="214" t="s">
        <v>769</v>
      </c>
      <c r="G383" s="215" t="s">
        <v>224</v>
      </c>
      <c r="H383" s="216">
        <v>2</v>
      </c>
      <c r="I383" s="217"/>
      <c r="J383" s="218">
        <f>ROUND(I383*H383,2)</f>
        <v>0</v>
      </c>
      <c r="K383" s="214" t="s">
        <v>172</v>
      </c>
      <c r="L383" s="219"/>
      <c r="M383" s="220" t="s">
        <v>19</v>
      </c>
      <c r="N383" s="221" t="s">
        <v>43</v>
      </c>
      <c r="O383" s="85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4" t="s">
        <v>81</v>
      </c>
      <c r="AT383" s="224" t="s">
        <v>169</v>
      </c>
      <c r="AU383" s="224" t="s">
        <v>79</v>
      </c>
      <c r="AY383" s="18" t="s">
        <v>168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8" t="s">
        <v>79</v>
      </c>
      <c r="BK383" s="225">
        <f>ROUND(I383*H383,2)</f>
        <v>0</v>
      </c>
      <c r="BL383" s="18" t="s">
        <v>79</v>
      </c>
      <c r="BM383" s="224" t="s">
        <v>770</v>
      </c>
    </row>
    <row r="384" s="2" customFormat="1" ht="33" customHeight="1">
      <c r="A384" s="39"/>
      <c r="B384" s="40"/>
      <c r="C384" s="212" t="s">
        <v>771</v>
      </c>
      <c r="D384" s="212" t="s">
        <v>169</v>
      </c>
      <c r="E384" s="213" t="s">
        <v>772</v>
      </c>
      <c r="F384" s="214" t="s">
        <v>773</v>
      </c>
      <c r="G384" s="215" t="s">
        <v>224</v>
      </c>
      <c r="H384" s="216">
        <v>2</v>
      </c>
      <c r="I384" s="217"/>
      <c r="J384" s="218">
        <f>ROUND(I384*H384,2)</f>
        <v>0</v>
      </c>
      <c r="K384" s="214" t="s">
        <v>172</v>
      </c>
      <c r="L384" s="219"/>
      <c r="M384" s="220" t="s">
        <v>19</v>
      </c>
      <c r="N384" s="221" t="s">
        <v>43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81</v>
      </c>
      <c r="AT384" s="224" t="s">
        <v>169</v>
      </c>
      <c r="AU384" s="224" t="s">
        <v>79</v>
      </c>
      <c r="AY384" s="18" t="s">
        <v>168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79</v>
      </c>
      <c r="BK384" s="225">
        <f>ROUND(I384*H384,2)</f>
        <v>0</v>
      </c>
      <c r="BL384" s="18" t="s">
        <v>79</v>
      </c>
      <c r="BM384" s="224" t="s">
        <v>774</v>
      </c>
    </row>
    <row r="385" s="2" customFormat="1" ht="37.8" customHeight="1">
      <c r="A385" s="39"/>
      <c r="B385" s="40"/>
      <c r="C385" s="259" t="s">
        <v>775</v>
      </c>
      <c r="D385" s="259" t="s">
        <v>203</v>
      </c>
      <c r="E385" s="260" t="s">
        <v>776</v>
      </c>
      <c r="F385" s="261" t="s">
        <v>777</v>
      </c>
      <c r="G385" s="262" t="s">
        <v>224</v>
      </c>
      <c r="H385" s="263">
        <v>18</v>
      </c>
      <c r="I385" s="264"/>
      <c r="J385" s="265">
        <f>ROUND(I385*H385,2)</f>
        <v>0</v>
      </c>
      <c r="K385" s="261" t="s">
        <v>172</v>
      </c>
      <c r="L385" s="45"/>
      <c r="M385" s="266" t="s">
        <v>19</v>
      </c>
      <c r="N385" s="267" t="s">
        <v>43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79</v>
      </c>
      <c r="AT385" s="224" t="s">
        <v>203</v>
      </c>
      <c r="AU385" s="224" t="s">
        <v>79</v>
      </c>
      <c r="AY385" s="18" t="s">
        <v>168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8" t="s">
        <v>79</v>
      </c>
      <c r="BK385" s="225">
        <f>ROUND(I385*H385,2)</f>
        <v>0</v>
      </c>
      <c r="BL385" s="18" t="s">
        <v>79</v>
      </c>
      <c r="BM385" s="224" t="s">
        <v>778</v>
      </c>
    </row>
    <row r="386" s="2" customFormat="1" ht="16.5" customHeight="1">
      <c r="A386" s="39"/>
      <c r="B386" s="40"/>
      <c r="C386" s="212" t="s">
        <v>779</v>
      </c>
      <c r="D386" s="212" t="s">
        <v>169</v>
      </c>
      <c r="E386" s="213" t="s">
        <v>780</v>
      </c>
      <c r="F386" s="214" t="s">
        <v>781</v>
      </c>
      <c r="G386" s="215" t="s">
        <v>224</v>
      </c>
      <c r="H386" s="216">
        <v>4</v>
      </c>
      <c r="I386" s="217"/>
      <c r="J386" s="218">
        <f>ROUND(I386*H386,2)</f>
        <v>0</v>
      </c>
      <c r="K386" s="214" t="s">
        <v>172</v>
      </c>
      <c r="L386" s="219"/>
      <c r="M386" s="220" t="s">
        <v>19</v>
      </c>
      <c r="N386" s="221" t="s">
        <v>43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81</v>
      </c>
      <c r="AT386" s="224" t="s">
        <v>169</v>
      </c>
      <c r="AU386" s="224" t="s">
        <v>79</v>
      </c>
      <c r="AY386" s="18" t="s">
        <v>168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79</v>
      </c>
      <c r="BK386" s="225">
        <f>ROUND(I386*H386,2)</f>
        <v>0</v>
      </c>
      <c r="BL386" s="18" t="s">
        <v>79</v>
      </c>
      <c r="BM386" s="224" t="s">
        <v>782</v>
      </c>
    </row>
    <row r="387" s="2" customFormat="1" ht="16.5" customHeight="1">
      <c r="A387" s="39"/>
      <c r="B387" s="40"/>
      <c r="C387" s="259" t="s">
        <v>783</v>
      </c>
      <c r="D387" s="259" t="s">
        <v>203</v>
      </c>
      <c r="E387" s="260" t="s">
        <v>784</v>
      </c>
      <c r="F387" s="261" t="s">
        <v>785</v>
      </c>
      <c r="G387" s="262" t="s">
        <v>224</v>
      </c>
      <c r="H387" s="263">
        <v>4</v>
      </c>
      <c r="I387" s="264"/>
      <c r="J387" s="265">
        <f>ROUND(I387*H387,2)</f>
        <v>0</v>
      </c>
      <c r="K387" s="261" t="s">
        <v>172</v>
      </c>
      <c r="L387" s="45"/>
      <c r="M387" s="266" t="s">
        <v>19</v>
      </c>
      <c r="N387" s="267" t="s">
        <v>43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79</v>
      </c>
      <c r="AT387" s="224" t="s">
        <v>203</v>
      </c>
      <c r="AU387" s="224" t="s">
        <v>79</v>
      </c>
      <c r="AY387" s="18" t="s">
        <v>168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79</v>
      </c>
      <c r="BK387" s="225">
        <f>ROUND(I387*H387,2)</f>
        <v>0</v>
      </c>
      <c r="BL387" s="18" t="s">
        <v>79</v>
      </c>
      <c r="BM387" s="224" t="s">
        <v>786</v>
      </c>
    </row>
    <row r="388" s="2" customFormat="1" ht="16.5" customHeight="1">
      <c r="A388" s="39"/>
      <c r="B388" s="40"/>
      <c r="C388" s="259" t="s">
        <v>787</v>
      </c>
      <c r="D388" s="259" t="s">
        <v>203</v>
      </c>
      <c r="E388" s="260" t="s">
        <v>788</v>
      </c>
      <c r="F388" s="261" t="s">
        <v>789</v>
      </c>
      <c r="G388" s="262" t="s">
        <v>224</v>
      </c>
      <c r="H388" s="263">
        <v>18</v>
      </c>
      <c r="I388" s="264"/>
      <c r="J388" s="265">
        <f>ROUND(I388*H388,2)</f>
        <v>0</v>
      </c>
      <c r="K388" s="261" t="s">
        <v>172</v>
      </c>
      <c r="L388" s="45"/>
      <c r="M388" s="266" t="s">
        <v>19</v>
      </c>
      <c r="N388" s="267" t="s">
        <v>43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79</v>
      </c>
      <c r="AT388" s="224" t="s">
        <v>203</v>
      </c>
      <c r="AU388" s="224" t="s">
        <v>79</v>
      </c>
      <c r="AY388" s="18" t="s">
        <v>168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79</v>
      </c>
      <c r="BK388" s="225">
        <f>ROUND(I388*H388,2)</f>
        <v>0</v>
      </c>
      <c r="BL388" s="18" t="s">
        <v>79</v>
      </c>
      <c r="BM388" s="224" t="s">
        <v>790</v>
      </c>
    </row>
    <row r="389" s="2" customFormat="1" ht="33" customHeight="1">
      <c r="A389" s="39"/>
      <c r="B389" s="40"/>
      <c r="C389" s="212" t="s">
        <v>791</v>
      </c>
      <c r="D389" s="212" t="s">
        <v>169</v>
      </c>
      <c r="E389" s="213" t="s">
        <v>792</v>
      </c>
      <c r="F389" s="214" t="s">
        <v>793</v>
      </c>
      <c r="G389" s="215" t="s">
        <v>224</v>
      </c>
      <c r="H389" s="216">
        <v>18</v>
      </c>
      <c r="I389" s="217"/>
      <c r="J389" s="218">
        <f>ROUND(I389*H389,2)</f>
        <v>0</v>
      </c>
      <c r="K389" s="214" t="s">
        <v>172</v>
      </c>
      <c r="L389" s="219"/>
      <c r="M389" s="220" t="s">
        <v>19</v>
      </c>
      <c r="N389" s="221" t="s">
        <v>43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81</v>
      </c>
      <c r="AT389" s="224" t="s">
        <v>169</v>
      </c>
      <c r="AU389" s="224" t="s">
        <v>79</v>
      </c>
      <c r="AY389" s="18" t="s">
        <v>168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8" t="s">
        <v>79</v>
      </c>
      <c r="BK389" s="225">
        <f>ROUND(I389*H389,2)</f>
        <v>0</v>
      </c>
      <c r="BL389" s="18" t="s">
        <v>79</v>
      </c>
      <c r="BM389" s="224" t="s">
        <v>794</v>
      </c>
    </row>
    <row r="390" s="2" customFormat="1" ht="16.5" customHeight="1">
      <c r="A390" s="39"/>
      <c r="B390" s="40"/>
      <c r="C390" s="259" t="s">
        <v>795</v>
      </c>
      <c r="D390" s="259" t="s">
        <v>203</v>
      </c>
      <c r="E390" s="260" t="s">
        <v>796</v>
      </c>
      <c r="F390" s="261" t="s">
        <v>797</v>
      </c>
      <c r="G390" s="262" t="s">
        <v>224</v>
      </c>
      <c r="H390" s="263">
        <v>2</v>
      </c>
      <c r="I390" s="264"/>
      <c r="J390" s="265">
        <f>ROUND(I390*H390,2)</f>
        <v>0</v>
      </c>
      <c r="K390" s="261" t="s">
        <v>172</v>
      </c>
      <c r="L390" s="45"/>
      <c r="M390" s="266" t="s">
        <v>19</v>
      </c>
      <c r="N390" s="267" t="s">
        <v>43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79</v>
      </c>
      <c r="AT390" s="224" t="s">
        <v>203</v>
      </c>
      <c r="AU390" s="224" t="s">
        <v>79</v>
      </c>
      <c r="AY390" s="18" t="s">
        <v>168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79</v>
      </c>
      <c r="BK390" s="225">
        <f>ROUND(I390*H390,2)</f>
        <v>0</v>
      </c>
      <c r="BL390" s="18" t="s">
        <v>79</v>
      </c>
      <c r="BM390" s="224" t="s">
        <v>798</v>
      </c>
    </row>
    <row r="391" s="2" customFormat="1" ht="33" customHeight="1">
      <c r="A391" s="39"/>
      <c r="B391" s="40"/>
      <c r="C391" s="212" t="s">
        <v>799</v>
      </c>
      <c r="D391" s="212" t="s">
        <v>169</v>
      </c>
      <c r="E391" s="213" t="s">
        <v>800</v>
      </c>
      <c r="F391" s="214" t="s">
        <v>801</v>
      </c>
      <c r="G391" s="215" t="s">
        <v>224</v>
      </c>
      <c r="H391" s="216">
        <v>2</v>
      </c>
      <c r="I391" s="217"/>
      <c r="J391" s="218">
        <f>ROUND(I391*H391,2)</f>
        <v>0</v>
      </c>
      <c r="K391" s="214" t="s">
        <v>172</v>
      </c>
      <c r="L391" s="219"/>
      <c r="M391" s="220" t="s">
        <v>19</v>
      </c>
      <c r="N391" s="221" t="s">
        <v>43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81</v>
      </c>
      <c r="AT391" s="224" t="s">
        <v>169</v>
      </c>
      <c r="AU391" s="224" t="s">
        <v>79</v>
      </c>
      <c r="AY391" s="18" t="s">
        <v>168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79</v>
      </c>
      <c r="BM391" s="224" t="s">
        <v>802</v>
      </c>
    </row>
    <row r="392" s="2" customFormat="1" ht="24.15" customHeight="1">
      <c r="A392" s="39"/>
      <c r="B392" s="40"/>
      <c r="C392" s="212" t="s">
        <v>803</v>
      </c>
      <c r="D392" s="212" t="s">
        <v>169</v>
      </c>
      <c r="E392" s="213" t="s">
        <v>804</v>
      </c>
      <c r="F392" s="214" t="s">
        <v>805</v>
      </c>
      <c r="G392" s="215" t="s">
        <v>110</v>
      </c>
      <c r="H392" s="216">
        <v>2810</v>
      </c>
      <c r="I392" s="217"/>
      <c r="J392" s="218">
        <f>ROUND(I392*H392,2)</f>
        <v>0</v>
      </c>
      <c r="K392" s="214" t="s">
        <v>172</v>
      </c>
      <c r="L392" s="219"/>
      <c r="M392" s="220" t="s">
        <v>19</v>
      </c>
      <c r="N392" s="221" t="s">
        <v>43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485</v>
      </c>
      <c r="AT392" s="224" t="s">
        <v>169</v>
      </c>
      <c r="AU392" s="224" t="s">
        <v>79</v>
      </c>
      <c r="AY392" s="18" t="s">
        <v>168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79</v>
      </c>
      <c r="BK392" s="225">
        <f>ROUND(I392*H392,2)</f>
        <v>0</v>
      </c>
      <c r="BL392" s="18" t="s">
        <v>485</v>
      </c>
      <c r="BM392" s="224" t="s">
        <v>806</v>
      </c>
    </row>
    <row r="393" s="2" customFormat="1" ht="24.15" customHeight="1">
      <c r="A393" s="39"/>
      <c r="B393" s="40"/>
      <c r="C393" s="259" t="s">
        <v>807</v>
      </c>
      <c r="D393" s="259" t="s">
        <v>203</v>
      </c>
      <c r="E393" s="260" t="s">
        <v>808</v>
      </c>
      <c r="F393" s="261" t="s">
        <v>809</v>
      </c>
      <c r="G393" s="262" t="s">
        <v>224</v>
      </c>
      <c r="H393" s="263">
        <v>4</v>
      </c>
      <c r="I393" s="264"/>
      <c r="J393" s="265">
        <f>ROUND(I393*H393,2)</f>
        <v>0</v>
      </c>
      <c r="K393" s="261" t="s">
        <v>172</v>
      </c>
      <c r="L393" s="45"/>
      <c r="M393" s="266" t="s">
        <v>19</v>
      </c>
      <c r="N393" s="267" t="s">
        <v>43</v>
      </c>
      <c r="O393" s="85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219</v>
      </c>
      <c r="AT393" s="224" t="s">
        <v>203</v>
      </c>
      <c r="AU393" s="224" t="s">
        <v>79</v>
      </c>
      <c r="AY393" s="18" t="s">
        <v>168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79</v>
      </c>
      <c r="BK393" s="225">
        <f>ROUND(I393*H393,2)</f>
        <v>0</v>
      </c>
      <c r="BL393" s="18" t="s">
        <v>219</v>
      </c>
      <c r="BM393" s="224" t="s">
        <v>810</v>
      </c>
    </row>
    <row r="394" s="2" customFormat="1" ht="16.5" customHeight="1">
      <c r="A394" s="39"/>
      <c r="B394" s="40"/>
      <c r="C394" s="212" t="s">
        <v>811</v>
      </c>
      <c r="D394" s="212" t="s">
        <v>169</v>
      </c>
      <c r="E394" s="213" t="s">
        <v>812</v>
      </c>
      <c r="F394" s="214" t="s">
        <v>813</v>
      </c>
      <c r="G394" s="215" t="s">
        <v>224</v>
      </c>
      <c r="H394" s="216">
        <v>1</v>
      </c>
      <c r="I394" s="217"/>
      <c r="J394" s="218">
        <f>ROUND(I394*H394,2)</f>
        <v>0</v>
      </c>
      <c r="K394" s="214" t="s">
        <v>172</v>
      </c>
      <c r="L394" s="219"/>
      <c r="M394" s="220" t="s">
        <v>19</v>
      </c>
      <c r="N394" s="221" t="s">
        <v>43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219</v>
      </c>
      <c r="AT394" s="224" t="s">
        <v>169</v>
      </c>
      <c r="AU394" s="224" t="s">
        <v>79</v>
      </c>
      <c r="AY394" s="18" t="s">
        <v>168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8" t="s">
        <v>79</v>
      </c>
      <c r="BK394" s="225">
        <f>ROUND(I394*H394,2)</f>
        <v>0</v>
      </c>
      <c r="BL394" s="18" t="s">
        <v>219</v>
      </c>
      <c r="BM394" s="224" t="s">
        <v>814</v>
      </c>
    </row>
    <row r="395" s="2" customFormat="1" ht="24.15" customHeight="1">
      <c r="A395" s="39"/>
      <c r="B395" s="40"/>
      <c r="C395" s="212" t="s">
        <v>815</v>
      </c>
      <c r="D395" s="212" t="s">
        <v>169</v>
      </c>
      <c r="E395" s="213" t="s">
        <v>816</v>
      </c>
      <c r="F395" s="214" t="s">
        <v>817</v>
      </c>
      <c r="G395" s="215" t="s">
        <v>224</v>
      </c>
      <c r="H395" s="216">
        <v>4</v>
      </c>
      <c r="I395" s="217"/>
      <c r="J395" s="218">
        <f>ROUND(I395*H395,2)</f>
        <v>0</v>
      </c>
      <c r="K395" s="214" t="s">
        <v>172</v>
      </c>
      <c r="L395" s="219"/>
      <c r="M395" s="220" t="s">
        <v>19</v>
      </c>
      <c r="N395" s="221" t="s">
        <v>43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219</v>
      </c>
      <c r="AT395" s="224" t="s">
        <v>169</v>
      </c>
      <c r="AU395" s="224" t="s">
        <v>79</v>
      </c>
      <c r="AY395" s="18" t="s">
        <v>168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79</v>
      </c>
      <c r="BK395" s="225">
        <f>ROUND(I395*H395,2)</f>
        <v>0</v>
      </c>
      <c r="BL395" s="18" t="s">
        <v>219</v>
      </c>
      <c r="BM395" s="224" t="s">
        <v>818</v>
      </c>
    </row>
    <row r="396" s="2" customFormat="1" ht="33" customHeight="1">
      <c r="A396" s="39"/>
      <c r="B396" s="40"/>
      <c r="C396" s="212" t="s">
        <v>819</v>
      </c>
      <c r="D396" s="212" t="s">
        <v>169</v>
      </c>
      <c r="E396" s="213" t="s">
        <v>820</v>
      </c>
      <c r="F396" s="214" t="s">
        <v>821</v>
      </c>
      <c r="G396" s="215" t="s">
        <v>224</v>
      </c>
      <c r="H396" s="216">
        <v>4</v>
      </c>
      <c r="I396" s="217"/>
      <c r="J396" s="218">
        <f>ROUND(I396*H396,2)</f>
        <v>0</v>
      </c>
      <c r="K396" s="214" t="s">
        <v>172</v>
      </c>
      <c r="L396" s="219"/>
      <c r="M396" s="220" t="s">
        <v>19</v>
      </c>
      <c r="N396" s="221" t="s">
        <v>43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219</v>
      </c>
      <c r="AT396" s="224" t="s">
        <v>169</v>
      </c>
      <c r="AU396" s="224" t="s">
        <v>79</v>
      </c>
      <c r="AY396" s="18" t="s">
        <v>168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79</v>
      </c>
      <c r="BK396" s="225">
        <f>ROUND(I396*H396,2)</f>
        <v>0</v>
      </c>
      <c r="BL396" s="18" t="s">
        <v>219</v>
      </c>
      <c r="BM396" s="224" t="s">
        <v>822</v>
      </c>
    </row>
    <row r="397" s="2" customFormat="1" ht="21.75" customHeight="1">
      <c r="A397" s="39"/>
      <c r="B397" s="40"/>
      <c r="C397" s="212" t="s">
        <v>823</v>
      </c>
      <c r="D397" s="212" t="s">
        <v>169</v>
      </c>
      <c r="E397" s="213" t="s">
        <v>824</v>
      </c>
      <c r="F397" s="214" t="s">
        <v>825</v>
      </c>
      <c r="G397" s="215" t="s">
        <v>224</v>
      </c>
      <c r="H397" s="216">
        <v>2</v>
      </c>
      <c r="I397" s="217"/>
      <c r="J397" s="218">
        <f>ROUND(I397*H397,2)</f>
        <v>0</v>
      </c>
      <c r="K397" s="214" t="s">
        <v>172</v>
      </c>
      <c r="L397" s="219"/>
      <c r="M397" s="220" t="s">
        <v>19</v>
      </c>
      <c r="N397" s="221" t="s">
        <v>43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219</v>
      </c>
      <c r="AT397" s="224" t="s">
        <v>169</v>
      </c>
      <c r="AU397" s="224" t="s">
        <v>79</v>
      </c>
      <c r="AY397" s="18" t="s">
        <v>168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79</v>
      </c>
      <c r="BK397" s="225">
        <f>ROUND(I397*H397,2)</f>
        <v>0</v>
      </c>
      <c r="BL397" s="18" t="s">
        <v>219</v>
      </c>
      <c r="BM397" s="224" t="s">
        <v>826</v>
      </c>
    </row>
    <row r="398" s="12" customFormat="1" ht="25.92" customHeight="1">
      <c r="A398" s="12"/>
      <c r="B398" s="198"/>
      <c r="C398" s="199"/>
      <c r="D398" s="200" t="s">
        <v>71</v>
      </c>
      <c r="E398" s="201" t="s">
        <v>827</v>
      </c>
      <c r="F398" s="201" t="s">
        <v>827</v>
      </c>
      <c r="G398" s="199"/>
      <c r="H398" s="199"/>
      <c r="I398" s="202"/>
      <c r="J398" s="203">
        <f>BK398</f>
        <v>0</v>
      </c>
      <c r="K398" s="199"/>
      <c r="L398" s="204"/>
      <c r="M398" s="205"/>
      <c r="N398" s="206"/>
      <c r="O398" s="206"/>
      <c r="P398" s="207">
        <f>P399</f>
        <v>0</v>
      </c>
      <c r="Q398" s="206"/>
      <c r="R398" s="207">
        <f>R399</f>
        <v>1.55952</v>
      </c>
      <c r="S398" s="206"/>
      <c r="T398" s="208">
        <f>T399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9" t="s">
        <v>79</v>
      </c>
      <c r="AT398" s="210" t="s">
        <v>71</v>
      </c>
      <c r="AU398" s="210" t="s">
        <v>72</v>
      </c>
      <c r="AY398" s="209" t="s">
        <v>168</v>
      </c>
      <c r="BK398" s="211">
        <f>BK399</f>
        <v>0</v>
      </c>
    </row>
    <row r="399" s="12" customFormat="1" ht="22.8" customHeight="1">
      <c r="A399" s="12"/>
      <c r="B399" s="198"/>
      <c r="C399" s="199"/>
      <c r="D399" s="200" t="s">
        <v>71</v>
      </c>
      <c r="E399" s="272" t="s">
        <v>196</v>
      </c>
      <c r="F399" s="272" t="s">
        <v>828</v>
      </c>
      <c r="G399" s="199"/>
      <c r="H399" s="199"/>
      <c r="I399" s="202"/>
      <c r="J399" s="273">
        <f>BK399</f>
        <v>0</v>
      </c>
      <c r="K399" s="199"/>
      <c r="L399" s="204"/>
      <c r="M399" s="205"/>
      <c r="N399" s="206"/>
      <c r="O399" s="206"/>
      <c r="P399" s="207">
        <f>SUM(P400:P409)</f>
        <v>0</v>
      </c>
      <c r="Q399" s="206"/>
      <c r="R399" s="207">
        <f>SUM(R400:R409)</f>
        <v>1.55952</v>
      </c>
      <c r="S399" s="206"/>
      <c r="T399" s="208">
        <f>SUM(T400:T409)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9" t="s">
        <v>79</v>
      </c>
      <c r="AT399" s="210" t="s">
        <v>71</v>
      </c>
      <c r="AU399" s="210" t="s">
        <v>79</v>
      </c>
      <c r="AY399" s="209" t="s">
        <v>168</v>
      </c>
      <c r="BK399" s="211">
        <f>SUM(BK400:BK409)</f>
        <v>0</v>
      </c>
    </row>
    <row r="400" s="2" customFormat="1" ht="66.75" customHeight="1">
      <c r="A400" s="39"/>
      <c r="B400" s="40"/>
      <c r="C400" s="259" t="s">
        <v>829</v>
      </c>
      <c r="D400" s="259" t="s">
        <v>203</v>
      </c>
      <c r="E400" s="260" t="s">
        <v>830</v>
      </c>
      <c r="F400" s="261" t="s">
        <v>831</v>
      </c>
      <c r="G400" s="262" t="s">
        <v>224</v>
      </c>
      <c r="H400" s="263">
        <v>2</v>
      </c>
      <c r="I400" s="264"/>
      <c r="J400" s="265">
        <f>ROUND(I400*H400,2)</f>
        <v>0</v>
      </c>
      <c r="K400" s="261" t="s">
        <v>172</v>
      </c>
      <c r="L400" s="45"/>
      <c r="M400" s="266" t="s">
        <v>19</v>
      </c>
      <c r="N400" s="267" t="s">
        <v>43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174</v>
      </c>
      <c r="AT400" s="224" t="s">
        <v>203</v>
      </c>
      <c r="AU400" s="224" t="s">
        <v>81</v>
      </c>
      <c r="AY400" s="18" t="s">
        <v>168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8" t="s">
        <v>79</v>
      </c>
      <c r="BK400" s="225">
        <f>ROUND(I400*H400,2)</f>
        <v>0</v>
      </c>
      <c r="BL400" s="18" t="s">
        <v>174</v>
      </c>
      <c r="BM400" s="224" t="s">
        <v>832</v>
      </c>
    </row>
    <row r="401" s="2" customFormat="1">
      <c r="A401" s="39"/>
      <c r="B401" s="40"/>
      <c r="C401" s="41"/>
      <c r="D401" s="228" t="s">
        <v>207</v>
      </c>
      <c r="E401" s="41"/>
      <c r="F401" s="268" t="s">
        <v>833</v>
      </c>
      <c r="G401" s="41"/>
      <c r="H401" s="41"/>
      <c r="I401" s="269"/>
      <c r="J401" s="41"/>
      <c r="K401" s="41"/>
      <c r="L401" s="45"/>
      <c r="M401" s="270"/>
      <c r="N401" s="271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207</v>
      </c>
      <c r="AU401" s="18" t="s">
        <v>81</v>
      </c>
    </row>
    <row r="402" s="2" customFormat="1" ht="114.9" customHeight="1">
      <c r="A402" s="39"/>
      <c r="B402" s="40"/>
      <c r="C402" s="259" t="s">
        <v>834</v>
      </c>
      <c r="D402" s="259" t="s">
        <v>203</v>
      </c>
      <c r="E402" s="260" t="s">
        <v>835</v>
      </c>
      <c r="F402" s="261" t="s">
        <v>836</v>
      </c>
      <c r="G402" s="262" t="s">
        <v>110</v>
      </c>
      <c r="H402" s="263">
        <v>24</v>
      </c>
      <c r="I402" s="264"/>
      <c r="J402" s="265">
        <f>ROUND(I402*H402,2)</f>
        <v>0</v>
      </c>
      <c r="K402" s="261" t="s">
        <v>172</v>
      </c>
      <c r="L402" s="45"/>
      <c r="M402" s="266" t="s">
        <v>19</v>
      </c>
      <c r="N402" s="267" t="s">
        <v>43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174</v>
      </c>
      <c r="AT402" s="224" t="s">
        <v>203</v>
      </c>
      <c r="AU402" s="224" t="s">
        <v>81</v>
      </c>
      <c r="AY402" s="18" t="s">
        <v>168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79</v>
      </c>
      <c r="BK402" s="225">
        <f>ROUND(I402*H402,2)</f>
        <v>0</v>
      </c>
      <c r="BL402" s="18" t="s">
        <v>174</v>
      </c>
      <c r="BM402" s="224" t="s">
        <v>837</v>
      </c>
    </row>
    <row r="403" s="2" customFormat="1">
      <c r="A403" s="39"/>
      <c r="B403" s="40"/>
      <c r="C403" s="41"/>
      <c r="D403" s="228" t="s">
        <v>207</v>
      </c>
      <c r="E403" s="41"/>
      <c r="F403" s="268" t="s">
        <v>838</v>
      </c>
      <c r="G403" s="41"/>
      <c r="H403" s="41"/>
      <c r="I403" s="269"/>
      <c r="J403" s="41"/>
      <c r="K403" s="41"/>
      <c r="L403" s="45"/>
      <c r="M403" s="270"/>
      <c r="N403" s="27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207</v>
      </c>
      <c r="AU403" s="18" t="s">
        <v>81</v>
      </c>
    </row>
    <row r="404" s="14" customFormat="1">
      <c r="A404" s="14"/>
      <c r="B404" s="237"/>
      <c r="C404" s="238"/>
      <c r="D404" s="228" t="s">
        <v>176</v>
      </c>
      <c r="E404" s="239" t="s">
        <v>19</v>
      </c>
      <c r="F404" s="240" t="s">
        <v>839</v>
      </c>
      <c r="G404" s="238"/>
      <c r="H404" s="241">
        <v>24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176</v>
      </c>
      <c r="AU404" s="247" t="s">
        <v>81</v>
      </c>
      <c r="AV404" s="14" t="s">
        <v>81</v>
      </c>
      <c r="AW404" s="14" t="s">
        <v>33</v>
      </c>
      <c r="AX404" s="14" t="s">
        <v>79</v>
      </c>
      <c r="AY404" s="247" t="s">
        <v>168</v>
      </c>
    </row>
    <row r="405" s="2" customFormat="1" ht="16.5" customHeight="1">
      <c r="A405" s="39"/>
      <c r="B405" s="40"/>
      <c r="C405" s="212" t="s">
        <v>840</v>
      </c>
      <c r="D405" s="212" t="s">
        <v>169</v>
      </c>
      <c r="E405" s="213" t="s">
        <v>841</v>
      </c>
      <c r="F405" s="214" t="s">
        <v>842</v>
      </c>
      <c r="G405" s="215" t="s">
        <v>110</v>
      </c>
      <c r="H405" s="216">
        <v>24</v>
      </c>
      <c r="I405" s="217"/>
      <c r="J405" s="218">
        <f>ROUND(I405*H405,2)</f>
        <v>0</v>
      </c>
      <c r="K405" s="214" t="s">
        <v>172</v>
      </c>
      <c r="L405" s="219"/>
      <c r="M405" s="220" t="s">
        <v>19</v>
      </c>
      <c r="N405" s="221" t="s">
        <v>43</v>
      </c>
      <c r="O405" s="85"/>
      <c r="P405" s="222">
        <f>O405*H405</f>
        <v>0</v>
      </c>
      <c r="Q405" s="222">
        <v>0.064979999999999996</v>
      </c>
      <c r="R405" s="222">
        <f>Q405*H405</f>
        <v>1.55952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173</v>
      </c>
      <c r="AT405" s="224" t="s">
        <v>169</v>
      </c>
      <c r="AU405" s="224" t="s">
        <v>81</v>
      </c>
      <c r="AY405" s="18" t="s">
        <v>168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8" t="s">
        <v>79</v>
      </c>
      <c r="BK405" s="225">
        <f>ROUND(I405*H405,2)</f>
        <v>0</v>
      </c>
      <c r="BL405" s="18" t="s">
        <v>174</v>
      </c>
      <c r="BM405" s="224" t="s">
        <v>843</v>
      </c>
    </row>
    <row r="406" s="2" customFormat="1" ht="142.2" customHeight="1">
      <c r="A406" s="39"/>
      <c r="B406" s="40"/>
      <c r="C406" s="259" t="s">
        <v>844</v>
      </c>
      <c r="D406" s="259" t="s">
        <v>203</v>
      </c>
      <c r="E406" s="260" t="s">
        <v>845</v>
      </c>
      <c r="F406" s="261" t="s">
        <v>846</v>
      </c>
      <c r="G406" s="262" t="s">
        <v>847</v>
      </c>
      <c r="H406" s="263">
        <v>8</v>
      </c>
      <c r="I406" s="264"/>
      <c r="J406" s="265">
        <f>ROUND(I406*H406,2)</f>
        <v>0</v>
      </c>
      <c r="K406" s="261" t="s">
        <v>172</v>
      </c>
      <c r="L406" s="45"/>
      <c r="M406" s="266" t="s">
        <v>19</v>
      </c>
      <c r="N406" s="267" t="s">
        <v>43</v>
      </c>
      <c r="O406" s="85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174</v>
      </c>
      <c r="AT406" s="224" t="s">
        <v>203</v>
      </c>
      <c r="AU406" s="224" t="s">
        <v>81</v>
      </c>
      <c r="AY406" s="18" t="s">
        <v>168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8" t="s">
        <v>79</v>
      </c>
      <c r="BK406" s="225">
        <f>ROUND(I406*H406,2)</f>
        <v>0</v>
      </c>
      <c r="BL406" s="18" t="s">
        <v>174</v>
      </c>
      <c r="BM406" s="224" t="s">
        <v>848</v>
      </c>
    </row>
    <row r="407" s="2" customFormat="1" ht="90" customHeight="1">
      <c r="A407" s="39"/>
      <c r="B407" s="40"/>
      <c r="C407" s="259" t="s">
        <v>849</v>
      </c>
      <c r="D407" s="259" t="s">
        <v>203</v>
      </c>
      <c r="E407" s="260" t="s">
        <v>850</v>
      </c>
      <c r="F407" s="261" t="s">
        <v>851</v>
      </c>
      <c r="G407" s="262" t="s">
        <v>852</v>
      </c>
      <c r="H407" s="263">
        <v>2</v>
      </c>
      <c r="I407" s="264"/>
      <c r="J407" s="265">
        <f>ROUND(I407*H407,2)</f>
        <v>0</v>
      </c>
      <c r="K407" s="261" t="s">
        <v>172</v>
      </c>
      <c r="L407" s="45"/>
      <c r="M407" s="266" t="s">
        <v>19</v>
      </c>
      <c r="N407" s="267" t="s">
        <v>43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174</v>
      </c>
      <c r="AT407" s="224" t="s">
        <v>203</v>
      </c>
      <c r="AU407" s="224" t="s">
        <v>81</v>
      </c>
      <c r="AY407" s="18" t="s">
        <v>168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79</v>
      </c>
      <c r="BK407" s="225">
        <f>ROUND(I407*H407,2)</f>
        <v>0</v>
      </c>
      <c r="BL407" s="18" t="s">
        <v>174</v>
      </c>
      <c r="BM407" s="224" t="s">
        <v>853</v>
      </c>
    </row>
    <row r="408" s="2" customFormat="1">
      <c r="A408" s="39"/>
      <c r="B408" s="40"/>
      <c r="C408" s="41"/>
      <c r="D408" s="228" t="s">
        <v>207</v>
      </c>
      <c r="E408" s="41"/>
      <c r="F408" s="268" t="s">
        <v>854</v>
      </c>
      <c r="G408" s="41"/>
      <c r="H408" s="41"/>
      <c r="I408" s="269"/>
      <c r="J408" s="41"/>
      <c r="K408" s="41"/>
      <c r="L408" s="45"/>
      <c r="M408" s="270"/>
      <c r="N408" s="27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207</v>
      </c>
      <c r="AU408" s="18" t="s">
        <v>81</v>
      </c>
    </row>
    <row r="409" s="2" customFormat="1" ht="49.05" customHeight="1">
      <c r="A409" s="39"/>
      <c r="B409" s="40"/>
      <c r="C409" s="259" t="s">
        <v>855</v>
      </c>
      <c r="D409" s="259" t="s">
        <v>203</v>
      </c>
      <c r="E409" s="260" t="s">
        <v>856</v>
      </c>
      <c r="F409" s="261" t="s">
        <v>857</v>
      </c>
      <c r="G409" s="262" t="s">
        <v>224</v>
      </c>
      <c r="H409" s="263">
        <v>8</v>
      </c>
      <c r="I409" s="264"/>
      <c r="J409" s="265">
        <f>ROUND(I409*H409,2)</f>
        <v>0</v>
      </c>
      <c r="K409" s="261" t="s">
        <v>172</v>
      </c>
      <c r="L409" s="45"/>
      <c r="M409" s="266" t="s">
        <v>19</v>
      </c>
      <c r="N409" s="267" t="s">
        <v>43</v>
      </c>
      <c r="O409" s="85"/>
      <c r="P409" s="222">
        <f>O409*H409</f>
        <v>0</v>
      </c>
      <c r="Q409" s="222">
        <v>0</v>
      </c>
      <c r="R409" s="222">
        <f>Q409*H409</f>
        <v>0</v>
      </c>
      <c r="S409" s="222">
        <v>0</v>
      </c>
      <c r="T409" s="223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4" t="s">
        <v>174</v>
      </c>
      <c r="AT409" s="224" t="s">
        <v>203</v>
      </c>
      <c r="AU409" s="224" t="s">
        <v>81</v>
      </c>
      <c r="AY409" s="18" t="s">
        <v>168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8" t="s">
        <v>79</v>
      </c>
      <c r="BK409" s="225">
        <f>ROUND(I409*H409,2)</f>
        <v>0</v>
      </c>
      <c r="BL409" s="18" t="s">
        <v>174</v>
      </c>
      <c r="BM409" s="224" t="s">
        <v>858</v>
      </c>
    </row>
    <row r="410" s="12" customFormat="1" ht="25.92" customHeight="1">
      <c r="A410" s="12"/>
      <c r="B410" s="198"/>
      <c r="C410" s="199"/>
      <c r="D410" s="200" t="s">
        <v>71</v>
      </c>
      <c r="E410" s="201" t="s">
        <v>859</v>
      </c>
      <c r="F410" s="201" t="s">
        <v>860</v>
      </c>
      <c r="G410" s="199"/>
      <c r="H410" s="199"/>
      <c r="I410" s="202"/>
      <c r="J410" s="203">
        <f>BK410</f>
        <v>0</v>
      </c>
      <c r="K410" s="199"/>
      <c r="L410" s="204"/>
      <c r="M410" s="205"/>
      <c r="N410" s="206"/>
      <c r="O410" s="206"/>
      <c r="P410" s="207">
        <f>SUM(P411:P420)</f>
        <v>0</v>
      </c>
      <c r="Q410" s="206"/>
      <c r="R410" s="207">
        <f>SUM(R411:R420)</f>
        <v>0</v>
      </c>
      <c r="S410" s="206"/>
      <c r="T410" s="208">
        <f>SUM(T411:T420)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9" t="s">
        <v>79</v>
      </c>
      <c r="AT410" s="210" t="s">
        <v>71</v>
      </c>
      <c r="AU410" s="210" t="s">
        <v>72</v>
      </c>
      <c r="AY410" s="209" t="s">
        <v>168</v>
      </c>
      <c r="BK410" s="211">
        <f>SUM(BK411:BK420)</f>
        <v>0</v>
      </c>
    </row>
    <row r="411" s="2" customFormat="1" ht="66.75" customHeight="1">
      <c r="A411" s="39"/>
      <c r="B411" s="40"/>
      <c r="C411" s="259" t="s">
        <v>861</v>
      </c>
      <c r="D411" s="259" t="s">
        <v>203</v>
      </c>
      <c r="E411" s="260" t="s">
        <v>862</v>
      </c>
      <c r="F411" s="261" t="s">
        <v>863</v>
      </c>
      <c r="G411" s="262" t="s">
        <v>224</v>
      </c>
      <c r="H411" s="263">
        <v>16</v>
      </c>
      <c r="I411" s="264"/>
      <c r="J411" s="265">
        <f>ROUND(I411*H411,2)</f>
        <v>0</v>
      </c>
      <c r="K411" s="261" t="s">
        <v>172</v>
      </c>
      <c r="L411" s="45"/>
      <c r="M411" s="266" t="s">
        <v>19</v>
      </c>
      <c r="N411" s="267" t="s">
        <v>43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174</v>
      </c>
      <c r="AT411" s="224" t="s">
        <v>203</v>
      </c>
      <c r="AU411" s="224" t="s">
        <v>79</v>
      </c>
      <c r="AY411" s="18" t="s">
        <v>168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79</v>
      </c>
      <c r="BK411" s="225">
        <f>ROUND(I411*H411,2)</f>
        <v>0</v>
      </c>
      <c r="BL411" s="18" t="s">
        <v>174</v>
      </c>
      <c r="BM411" s="224" t="s">
        <v>864</v>
      </c>
    </row>
    <row r="412" s="2" customFormat="1" ht="49.05" customHeight="1">
      <c r="A412" s="39"/>
      <c r="B412" s="40"/>
      <c r="C412" s="259" t="s">
        <v>865</v>
      </c>
      <c r="D412" s="259" t="s">
        <v>203</v>
      </c>
      <c r="E412" s="260" t="s">
        <v>866</v>
      </c>
      <c r="F412" s="261" t="s">
        <v>867</v>
      </c>
      <c r="G412" s="262" t="s">
        <v>224</v>
      </c>
      <c r="H412" s="263">
        <v>7</v>
      </c>
      <c r="I412" s="264"/>
      <c r="J412" s="265">
        <f>ROUND(I412*H412,2)</f>
        <v>0</v>
      </c>
      <c r="K412" s="261" t="s">
        <v>172</v>
      </c>
      <c r="L412" s="45"/>
      <c r="M412" s="266" t="s">
        <v>19</v>
      </c>
      <c r="N412" s="267" t="s">
        <v>43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174</v>
      </c>
      <c r="AT412" s="224" t="s">
        <v>203</v>
      </c>
      <c r="AU412" s="224" t="s">
        <v>79</v>
      </c>
      <c r="AY412" s="18" t="s">
        <v>168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79</v>
      </c>
      <c r="BK412" s="225">
        <f>ROUND(I412*H412,2)</f>
        <v>0</v>
      </c>
      <c r="BL412" s="18" t="s">
        <v>174</v>
      </c>
      <c r="BM412" s="224" t="s">
        <v>868</v>
      </c>
    </row>
    <row r="413" s="2" customFormat="1" ht="49.05" customHeight="1">
      <c r="A413" s="39"/>
      <c r="B413" s="40"/>
      <c r="C413" s="259" t="s">
        <v>869</v>
      </c>
      <c r="D413" s="259" t="s">
        <v>203</v>
      </c>
      <c r="E413" s="260" t="s">
        <v>870</v>
      </c>
      <c r="F413" s="261" t="s">
        <v>871</v>
      </c>
      <c r="G413" s="262" t="s">
        <v>224</v>
      </c>
      <c r="H413" s="263">
        <v>4</v>
      </c>
      <c r="I413" s="264"/>
      <c r="J413" s="265">
        <f>ROUND(I413*H413,2)</f>
        <v>0</v>
      </c>
      <c r="K413" s="261" t="s">
        <v>172</v>
      </c>
      <c r="L413" s="45"/>
      <c r="M413" s="266" t="s">
        <v>19</v>
      </c>
      <c r="N413" s="267" t="s">
        <v>43</v>
      </c>
      <c r="O413" s="85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174</v>
      </c>
      <c r="AT413" s="224" t="s">
        <v>203</v>
      </c>
      <c r="AU413" s="224" t="s">
        <v>79</v>
      </c>
      <c r="AY413" s="18" t="s">
        <v>168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8" t="s">
        <v>79</v>
      </c>
      <c r="BK413" s="225">
        <f>ROUND(I413*H413,2)</f>
        <v>0</v>
      </c>
      <c r="BL413" s="18" t="s">
        <v>174</v>
      </c>
      <c r="BM413" s="224" t="s">
        <v>872</v>
      </c>
    </row>
    <row r="414" s="2" customFormat="1" ht="142.2" customHeight="1">
      <c r="A414" s="39"/>
      <c r="B414" s="40"/>
      <c r="C414" s="259" t="s">
        <v>873</v>
      </c>
      <c r="D414" s="259" t="s">
        <v>203</v>
      </c>
      <c r="E414" s="260" t="s">
        <v>874</v>
      </c>
      <c r="F414" s="261" t="s">
        <v>875</v>
      </c>
      <c r="G414" s="262" t="s">
        <v>224</v>
      </c>
      <c r="H414" s="263">
        <v>4</v>
      </c>
      <c r="I414" s="264"/>
      <c r="J414" s="265">
        <f>ROUND(I414*H414,2)</f>
        <v>0</v>
      </c>
      <c r="K414" s="261" t="s">
        <v>172</v>
      </c>
      <c r="L414" s="45"/>
      <c r="M414" s="266" t="s">
        <v>19</v>
      </c>
      <c r="N414" s="267" t="s">
        <v>43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174</v>
      </c>
      <c r="AT414" s="224" t="s">
        <v>203</v>
      </c>
      <c r="AU414" s="224" t="s">
        <v>79</v>
      </c>
      <c r="AY414" s="18" t="s">
        <v>168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79</v>
      </c>
      <c r="BK414" s="225">
        <f>ROUND(I414*H414,2)</f>
        <v>0</v>
      </c>
      <c r="BL414" s="18" t="s">
        <v>174</v>
      </c>
      <c r="BM414" s="224" t="s">
        <v>876</v>
      </c>
    </row>
    <row r="415" s="2" customFormat="1" ht="33" customHeight="1">
      <c r="A415" s="39"/>
      <c r="B415" s="40"/>
      <c r="C415" s="259" t="s">
        <v>877</v>
      </c>
      <c r="D415" s="259" t="s">
        <v>203</v>
      </c>
      <c r="E415" s="260" t="s">
        <v>878</v>
      </c>
      <c r="F415" s="261" t="s">
        <v>879</v>
      </c>
      <c r="G415" s="262" t="s">
        <v>224</v>
      </c>
      <c r="H415" s="263">
        <v>1</v>
      </c>
      <c r="I415" s="264"/>
      <c r="J415" s="265">
        <f>ROUND(I415*H415,2)</f>
        <v>0</v>
      </c>
      <c r="K415" s="261" t="s">
        <v>172</v>
      </c>
      <c r="L415" s="45"/>
      <c r="M415" s="266" t="s">
        <v>19</v>
      </c>
      <c r="N415" s="267" t="s">
        <v>43</v>
      </c>
      <c r="O415" s="85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174</v>
      </c>
      <c r="AT415" s="224" t="s">
        <v>203</v>
      </c>
      <c r="AU415" s="224" t="s">
        <v>79</v>
      </c>
      <c r="AY415" s="18" t="s">
        <v>168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8" t="s">
        <v>79</v>
      </c>
      <c r="BK415" s="225">
        <f>ROUND(I415*H415,2)</f>
        <v>0</v>
      </c>
      <c r="BL415" s="18" t="s">
        <v>174</v>
      </c>
      <c r="BM415" s="224" t="s">
        <v>880</v>
      </c>
    </row>
    <row r="416" s="2" customFormat="1">
      <c r="A416" s="39"/>
      <c r="B416" s="40"/>
      <c r="C416" s="41"/>
      <c r="D416" s="228" t="s">
        <v>207</v>
      </c>
      <c r="E416" s="41"/>
      <c r="F416" s="268" t="s">
        <v>881</v>
      </c>
      <c r="G416" s="41"/>
      <c r="H416" s="41"/>
      <c r="I416" s="269"/>
      <c r="J416" s="41"/>
      <c r="K416" s="41"/>
      <c r="L416" s="45"/>
      <c r="M416" s="270"/>
      <c r="N416" s="27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207</v>
      </c>
      <c r="AU416" s="18" t="s">
        <v>79</v>
      </c>
    </row>
    <row r="417" s="2" customFormat="1" ht="44.25" customHeight="1">
      <c r="A417" s="39"/>
      <c r="B417" s="40"/>
      <c r="C417" s="259" t="s">
        <v>882</v>
      </c>
      <c r="D417" s="259" t="s">
        <v>203</v>
      </c>
      <c r="E417" s="260" t="s">
        <v>883</v>
      </c>
      <c r="F417" s="261" t="s">
        <v>884</v>
      </c>
      <c r="G417" s="262" t="s">
        <v>224</v>
      </c>
      <c r="H417" s="263">
        <v>4</v>
      </c>
      <c r="I417" s="264"/>
      <c r="J417" s="265">
        <f>ROUND(I417*H417,2)</f>
        <v>0</v>
      </c>
      <c r="K417" s="261" t="s">
        <v>172</v>
      </c>
      <c r="L417" s="45"/>
      <c r="M417" s="266" t="s">
        <v>19</v>
      </c>
      <c r="N417" s="267" t="s">
        <v>43</v>
      </c>
      <c r="O417" s="85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4" t="s">
        <v>174</v>
      </c>
      <c r="AT417" s="224" t="s">
        <v>203</v>
      </c>
      <c r="AU417" s="224" t="s">
        <v>79</v>
      </c>
      <c r="AY417" s="18" t="s">
        <v>168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8" t="s">
        <v>79</v>
      </c>
      <c r="BK417" s="225">
        <f>ROUND(I417*H417,2)</f>
        <v>0</v>
      </c>
      <c r="BL417" s="18" t="s">
        <v>174</v>
      </c>
      <c r="BM417" s="224" t="s">
        <v>885</v>
      </c>
    </row>
    <row r="418" s="2" customFormat="1" ht="90" customHeight="1">
      <c r="A418" s="39"/>
      <c r="B418" s="40"/>
      <c r="C418" s="259" t="s">
        <v>886</v>
      </c>
      <c r="D418" s="259" t="s">
        <v>203</v>
      </c>
      <c r="E418" s="260" t="s">
        <v>887</v>
      </c>
      <c r="F418" s="261" t="s">
        <v>888</v>
      </c>
      <c r="G418" s="262" t="s">
        <v>224</v>
      </c>
      <c r="H418" s="263">
        <v>1</v>
      </c>
      <c r="I418" s="264"/>
      <c r="J418" s="265">
        <f>ROUND(I418*H418,2)</f>
        <v>0</v>
      </c>
      <c r="K418" s="261" t="s">
        <v>172</v>
      </c>
      <c r="L418" s="45"/>
      <c r="M418" s="266" t="s">
        <v>19</v>
      </c>
      <c r="N418" s="267" t="s">
        <v>43</v>
      </c>
      <c r="O418" s="85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4" t="s">
        <v>219</v>
      </c>
      <c r="AT418" s="224" t="s">
        <v>203</v>
      </c>
      <c r="AU418" s="224" t="s">
        <v>79</v>
      </c>
      <c r="AY418" s="18" t="s">
        <v>168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8" t="s">
        <v>79</v>
      </c>
      <c r="BK418" s="225">
        <f>ROUND(I418*H418,2)</f>
        <v>0</v>
      </c>
      <c r="BL418" s="18" t="s">
        <v>219</v>
      </c>
      <c r="BM418" s="224" t="s">
        <v>889</v>
      </c>
    </row>
    <row r="419" s="2" customFormat="1" ht="44.25" customHeight="1">
      <c r="A419" s="39"/>
      <c r="B419" s="40"/>
      <c r="C419" s="259" t="s">
        <v>890</v>
      </c>
      <c r="D419" s="259" t="s">
        <v>203</v>
      </c>
      <c r="E419" s="260" t="s">
        <v>891</v>
      </c>
      <c r="F419" s="261" t="s">
        <v>892</v>
      </c>
      <c r="G419" s="262" t="s">
        <v>224</v>
      </c>
      <c r="H419" s="263">
        <v>1</v>
      </c>
      <c r="I419" s="264"/>
      <c r="J419" s="265">
        <f>ROUND(I419*H419,2)</f>
        <v>0</v>
      </c>
      <c r="K419" s="261" t="s">
        <v>256</v>
      </c>
      <c r="L419" s="45"/>
      <c r="M419" s="266" t="s">
        <v>19</v>
      </c>
      <c r="N419" s="267" t="s">
        <v>43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219</v>
      </c>
      <c r="AT419" s="224" t="s">
        <v>203</v>
      </c>
      <c r="AU419" s="224" t="s">
        <v>79</v>
      </c>
      <c r="AY419" s="18" t="s">
        <v>168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79</v>
      </c>
      <c r="BK419" s="225">
        <f>ROUND(I419*H419,2)</f>
        <v>0</v>
      </c>
      <c r="BL419" s="18" t="s">
        <v>219</v>
      </c>
      <c r="BM419" s="224" t="s">
        <v>893</v>
      </c>
    </row>
    <row r="420" s="2" customFormat="1" ht="101.25" customHeight="1">
      <c r="A420" s="39"/>
      <c r="B420" s="40"/>
      <c r="C420" s="259" t="s">
        <v>894</v>
      </c>
      <c r="D420" s="259" t="s">
        <v>203</v>
      </c>
      <c r="E420" s="260" t="s">
        <v>895</v>
      </c>
      <c r="F420" s="261" t="s">
        <v>896</v>
      </c>
      <c r="G420" s="262" t="s">
        <v>224</v>
      </c>
      <c r="H420" s="263">
        <v>1</v>
      </c>
      <c r="I420" s="264"/>
      <c r="J420" s="265">
        <f>ROUND(I420*H420,2)</f>
        <v>0</v>
      </c>
      <c r="K420" s="261" t="s">
        <v>256</v>
      </c>
      <c r="L420" s="45"/>
      <c r="M420" s="274" t="s">
        <v>19</v>
      </c>
      <c r="N420" s="275" t="s">
        <v>43</v>
      </c>
      <c r="O420" s="276"/>
      <c r="P420" s="277">
        <f>O420*H420</f>
        <v>0</v>
      </c>
      <c r="Q420" s="277">
        <v>0</v>
      </c>
      <c r="R420" s="277">
        <f>Q420*H420</f>
        <v>0</v>
      </c>
      <c r="S420" s="277">
        <v>0</v>
      </c>
      <c r="T420" s="278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219</v>
      </c>
      <c r="AT420" s="224" t="s">
        <v>203</v>
      </c>
      <c r="AU420" s="224" t="s">
        <v>79</v>
      </c>
      <c r="AY420" s="18" t="s">
        <v>168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8" t="s">
        <v>79</v>
      </c>
      <c r="BK420" s="225">
        <f>ROUND(I420*H420,2)</f>
        <v>0</v>
      </c>
      <c r="BL420" s="18" t="s">
        <v>219</v>
      </c>
      <c r="BM420" s="224" t="s">
        <v>897</v>
      </c>
    </row>
    <row r="421" s="2" customFormat="1" ht="6.96" customHeight="1">
      <c r="A421" s="39"/>
      <c r="B421" s="60"/>
      <c r="C421" s="61"/>
      <c r="D421" s="61"/>
      <c r="E421" s="61"/>
      <c r="F421" s="61"/>
      <c r="G421" s="61"/>
      <c r="H421" s="61"/>
      <c r="I421" s="61"/>
      <c r="J421" s="61"/>
      <c r="K421" s="61"/>
      <c r="L421" s="45"/>
      <c r="M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</row>
  </sheetData>
  <sheetProtection sheet="1" autoFilter="0" formatColumns="0" formatRows="0" objects="1" scenarios="1" spinCount="100000" saltValue="Awimtp5j1SugNr023McnzeA0DCy/njMUKwW6m6CYBUhlP6+ILoelW5HLdRVeJJ7bQ8hWbFF+O6NbM2M1f3eAtQ==" hashValue="YEZtw7yw3rsr7NpCaDdAO8ayie3WnypNxrWqaSN//H50qo1aJJjHA8CGQFyZFVQWyv3rRCZ+K51tduXtC9HmgQ==" algorithmName="SHA-512" password="CC35"/>
  <autoFilter ref="C98:K4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130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898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ROUND((SUM(BE95:BE285)),  2)</f>
        <v>0</v>
      </c>
      <c r="G35" s="39"/>
      <c r="H35" s="39"/>
      <c r="I35" s="159">
        <v>0.20999999999999999</v>
      </c>
      <c r="J35" s="158">
        <f>ROUND(((SUM(BE95:BE285))*I35),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ROUND((SUM(BF95:BF285)),  2)</f>
        <v>0</v>
      </c>
      <c r="G36" s="39"/>
      <c r="H36" s="39"/>
      <c r="I36" s="159">
        <v>0.14999999999999999</v>
      </c>
      <c r="J36" s="158">
        <f>ROUND(((SUM(BF95:BF285))*I36),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ROUND((SUM(BG95:BG285)),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ROUND((SUM(BH95:BH285)),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ROUND((SUM(BI95:BI285)),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130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151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899</v>
      </c>
      <c r="E65" s="184"/>
      <c r="F65" s="184"/>
      <c r="G65" s="184"/>
      <c r="H65" s="184"/>
      <c r="I65" s="184"/>
      <c r="J65" s="185">
        <f>J99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900</v>
      </c>
      <c r="E66" s="184"/>
      <c r="F66" s="184"/>
      <c r="G66" s="184"/>
      <c r="H66" s="184"/>
      <c r="I66" s="184"/>
      <c r="J66" s="185">
        <f>J118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901</v>
      </c>
      <c r="E67" s="179"/>
      <c r="F67" s="179"/>
      <c r="G67" s="179"/>
      <c r="H67" s="179"/>
      <c r="I67" s="179"/>
      <c r="J67" s="180">
        <f>J129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6"/>
      <c r="D68" s="183" t="s">
        <v>902</v>
      </c>
      <c r="E68" s="184"/>
      <c r="F68" s="184"/>
      <c r="G68" s="184"/>
      <c r="H68" s="184"/>
      <c r="I68" s="184"/>
      <c r="J68" s="185">
        <f>J130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903</v>
      </c>
      <c r="E69" s="179"/>
      <c r="F69" s="179"/>
      <c r="G69" s="179"/>
      <c r="H69" s="179"/>
      <c r="I69" s="179"/>
      <c r="J69" s="180">
        <f>J137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904</v>
      </c>
      <c r="E70" s="184"/>
      <c r="F70" s="184"/>
      <c r="G70" s="184"/>
      <c r="H70" s="184"/>
      <c r="I70" s="184"/>
      <c r="J70" s="185">
        <f>J143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905</v>
      </c>
      <c r="E71" s="179"/>
      <c r="F71" s="179"/>
      <c r="G71" s="179"/>
      <c r="H71" s="179"/>
      <c r="I71" s="179"/>
      <c r="J71" s="180">
        <f>J267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906</v>
      </c>
      <c r="E72" s="179"/>
      <c r="F72" s="179"/>
      <c r="G72" s="179"/>
      <c r="H72" s="179"/>
      <c r="I72" s="179"/>
      <c r="J72" s="180">
        <f>J274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2"/>
      <c r="C73" s="126"/>
      <c r="D73" s="183" t="s">
        <v>907</v>
      </c>
      <c r="E73" s="184"/>
      <c r="F73" s="184"/>
      <c r="G73" s="184"/>
      <c r="H73" s="184"/>
      <c r="I73" s="184"/>
      <c r="J73" s="185">
        <f>J275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154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1" t="str">
        <f>E7</f>
        <v>Oprava zabezpečovacího zařízení v ŽST Božice a Hodonice</v>
      </c>
      <c r="F83" s="33"/>
      <c r="G83" s="33"/>
      <c r="H83" s="33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127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1" t="s">
        <v>130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134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02 - Stavební část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11. 9. 2023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 xml:space="preserve"> </v>
      </c>
      <c r="G91" s="41"/>
      <c r="H91" s="41"/>
      <c r="I91" s="33" t="s">
        <v>30</v>
      </c>
      <c r="J91" s="37" t="str">
        <f>E23</f>
        <v>Signal Projekt s.r.o.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Štěpán Mikš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155</v>
      </c>
      <c r="D94" s="190" t="s">
        <v>57</v>
      </c>
      <c r="E94" s="190" t="s">
        <v>53</v>
      </c>
      <c r="F94" s="190" t="s">
        <v>54</v>
      </c>
      <c r="G94" s="190" t="s">
        <v>156</v>
      </c>
      <c r="H94" s="190" t="s">
        <v>157</v>
      </c>
      <c r="I94" s="190" t="s">
        <v>158</v>
      </c>
      <c r="J94" s="190" t="s">
        <v>138</v>
      </c>
      <c r="K94" s="191" t="s">
        <v>159</v>
      </c>
      <c r="L94" s="192"/>
      <c r="M94" s="93" t="s">
        <v>19</v>
      </c>
      <c r="N94" s="94" t="s">
        <v>42</v>
      </c>
      <c r="O94" s="94" t="s">
        <v>160</v>
      </c>
      <c r="P94" s="94" t="s">
        <v>161</v>
      </c>
      <c r="Q94" s="94" t="s">
        <v>162</v>
      </c>
      <c r="R94" s="94" t="s">
        <v>163</v>
      </c>
      <c r="S94" s="94" t="s">
        <v>164</v>
      </c>
      <c r="T94" s="95" t="s">
        <v>165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166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P96+P129+P137+P267+P274</f>
        <v>0</v>
      </c>
      <c r="Q95" s="97"/>
      <c r="R95" s="195">
        <f>R96+R129+R137+R267+R274</f>
        <v>52.531599999999997</v>
      </c>
      <c r="S95" s="97"/>
      <c r="T95" s="196">
        <f>T96+T129+T137+T267+T274</f>
        <v>8.722999999999999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139</v>
      </c>
      <c r="BK95" s="197">
        <f>BK96+BK129+BK137+BK267+BK274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827</v>
      </c>
      <c r="F96" s="201" t="s">
        <v>827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P97+P98+P99+P118</f>
        <v>0</v>
      </c>
      <c r="Q96" s="206"/>
      <c r="R96" s="207">
        <f>R97+R98+R99+R118</f>
        <v>0.043999999999999997</v>
      </c>
      <c r="S96" s="206"/>
      <c r="T96" s="208">
        <f>T97+T98+T99+T118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72</v>
      </c>
      <c r="AY96" s="209" t="s">
        <v>168</v>
      </c>
      <c r="BK96" s="211">
        <f>BK97+BK98+BK99+BK118</f>
        <v>0</v>
      </c>
    </row>
    <row r="97" s="2" customFormat="1" ht="33" customHeight="1">
      <c r="A97" s="39"/>
      <c r="B97" s="40"/>
      <c r="C97" s="212" t="s">
        <v>79</v>
      </c>
      <c r="D97" s="212" t="s">
        <v>169</v>
      </c>
      <c r="E97" s="213" t="s">
        <v>908</v>
      </c>
      <c r="F97" s="214" t="s">
        <v>909</v>
      </c>
      <c r="G97" s="215" t="s">
        <v>910</v>
      </c>
      <c r="H97" s="216">
        <v>2</v>
      </c>
      <c r="I97" s="217"/>
      <c r="J97" s="218">
        <f>ROUND(I97*H97,2)</f>
        <v>0</v>
      </c>
      <c r="K97" s="214" t="s">
        <v>911</v>
      </c>
      <c r="L97" s="219"/>
      <c r="M97" s="220" t="s">
        <v>19</v>
      </c>
      <c r="N97" s="221" t="s">
        <v>43</v>
      </c>
      <c r="O97" s="85"/>
      <c r="P97" s="222">
        <f>O97*H97</f>
        <v>0</v>
      </c>
      <c r="Q97" s="222">
        <v>0.021999999999999999</v>
      </c>
      <c r="R97" s="222">
        <f>Q97*H97</f>
        <v>0.043999999999999997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81</v>
      </c>
      <c r="AT97" s="224" t="s">
        <v>169</v>
      </c>
      <c r="AU97" s="224" t="s">
        <v>79</v>
      </c>
      <c r="AY97" s="18" t="s">
        <v>168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79</v>
      </c>
      <c r="BM97" s="224" t="s">
        <v>912</v>
      </c>
    </row>
    <row r="98" s="2" customFormat="1">
      <c r="A98" s="39"/>
      <c r="B98" s="40"/>
      <c r="C98" s="41"/>
      <c r="D98" s="228" t="s">
        <v>207</v>
      </c>
      <c r="E98" s="41"/>
      <c r="F98" s="268" t="s">
        <v>913</v>
      </c>
      <c r="G98" s="41"/>
      <c r="H98" s="41"/>
      <c r="I98" s="269"/>
      <c r="J98" s="41"/>
      <c r="K98" s="41"/>
      <c r="L98" s="45"/>
      <c r="M98" s="270"/>
      <c r="N98" s="27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207</v>
      </c>
      <c r="AU98" s="18" t="s">
        <v>79</v>
      </c>
    </row>
    <row r="99" s="12" customFormat="1" ht="22.8" customHeight="1">
      <c r="A99" s="12"/>
      <c r="B99" s="198"/>
      <c r="C99" s="199"/>
      <c r="D99" s="200" t="s">
        <v>71</v>
      </c>
      <c r="E99" s="272" t="s">
        <v>79</v>
      </c>
      <c r="F99" s="272" t="s">
        <v>914</v>
      </c>
      <c r="G99" s="199"/>
      <c r="H99" s="199"/>
      <c r="I99" s="202"/>
      <c r="J99" s="273">
        <f>BK99</f>
        <v>0</v>
      </c>
      <c r="K99" s="199"/>
      <c r="L99" s="204"/>
      <c r="M99" s="205"/>
      <c r="N99" s="206"/>
      <c r="O99" s="206"/>
      <c r="P99" s="207">
        <f>SUM(P100:P117)</f>
        <v>0</v>
      </c>
      <c r="Q99" s="206"/>
      <c r="R99" s="207">
        <f>SUM(R100:R117)</f>
        <v>0</v>
      </c>
      <c r="S99" s="206"/>
      <c r="T99" s="208">
        <f>SUM(T100:T117)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71</v>
      </c>
      <c r="AU99" s="210" t="s">
        <v>79</v>
      </c>
      <c r="AY99" s="209" t="s">
        <v>168</v>
      </c>
      <c r="BK99" s="211">
        <f>SUM(BK100:BK117)</f>
        <v>0</v>
      </c>
    </row>
    <row r="100" s="2" customFormat="1" ht="44.25" customHeight="1">
      <c r="A100" s="39"/>
      <c r="B100" s="40"/>
      <c r="C100" s="259" t="s">
        <v>81</v>
      </c>
      <c r="D100" s="259" t="s">
        <v>203</v>
      </c>
      <c r="E100" s="260" t="s">
        <v>915</v>
      </c>
      <c r="F100" s="261" t="s">
        <v>916</v>
      </c>
      <c r="G100" s="262" t="s">
        <v>917</v>
      </c>
      <c r="H100" s="263">
        <v>10</v>
      </c>
      <c r="I100" s="264"/>
      <c r="J100" s="265">
        <f>ROUND(I100*H100,2)</f>
        <v>0</v>
      </c>
      <c r="K100" s="261" t="s">
        <v>911</v>
      </c>
      <c r="L100" s="45"/>
      <c r="M100" s="266" t="s">
        <v>19</v>
      </c>
      <c r="N100" s="267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174</v>
      </c>
      <c r="AT100" s="224" t="s">
        <v>203</v>
      </c>
      <c r="AU100" s="224" t="s">
        <v>81</v>
      </c>
      <c r="AY100" s="18" t="s">
        <v>168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174</v>
      </c>
      <c r="BM100" s="224" t="s">
        <v>918</v>
      </c>
    </row>
    <row r="101" s="2" customFormat="1">
      <c r="A101" s="39"/>
      <c r="B101" s="40"/>
      <c r="C101" s="41"/>
      <c r="D101" s="279" t="s">
        <v>919</v>
      </c>
      <c r="E101" s="41"/>
      <c r="F101" s="280" t="s">
        <v>920</v>
      </c>
      <c r="G101" s="41"/>
      <c r="H101" s="41"/>
      <c r="I101" s="269"/>
      <c r="J101" s="41"/>
      <c r="K101" s="41"/>
      <c r="L101" s="45"/>
      <c r="M101" s="270"/>
      <c r="N101" s="27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919</v>
      </c>
      <c r="AU101" s="18" t="s">
        <v>81</v>
      </c>
    </row>
    <row r="102" s="13" customFormat="1">
      <c r="A102" s="13"/>
      <c r="B102" s="226"/>
      <c r="C102" s="227"/>
      <c r="D102" s="228" t="s">
        <v>176</v>
      </c>
      <c r="E102" s="229" t="s">
        <v>19</v>
      </c>
      <c r="F102" s="230" t="s">
        <v>340</v>
      </c>
      <c r="G102" s="227"/>
      <c r="H102" s="229" t="s">
        <v>19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176</v>
      </c>
      <c r="AU102" s="236" t="s">
        <v>81</v>
      </c>
      <c r="AV102" s="13" t="s">
        <v>79</v>
      </c>
      <c r="AW102" s="13" t="s">
        <v>33</v>
      </c>
      <c r="AX102" s="13" t="s">
        <v>72</v>
      </c>
      <c r="AY102" s="236" t="s">
        <v>168</v>
      </c>
    </row>
    <row r="103" s="13" customFormat="1">
      <c r="A103" s="13"/>
      <c r="B103" s="226"/>
      <c r="C103" s="227"/>
      <c r="D103" s="228" t="s">
        <v>176</v>
      </c>
      <c r="E103" s="229" t="s">
        <v>19</v>
      </c>
      <c r="F103" s="230" t="s">
        <v>921</v>
      </c>
      <c r="G103" s="227"/>
      <c r="H103" s="229" t="s">
        <v>19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176</v>
      </c>
      <c r="AU103" s="236" t="s">
        <v>81</v>
      </c>
      <c r="AV103" s="13" t="s">
        <v>79</v>
      </c>
      <c r="AW103" s="13" t="s">
        <v>33</v>
      </c>
      <c r="AX103" s="13" t="s">
        <v>72</v>
      </c>
      <c r="AY103" s="236" t="s">
        <v>168</v>
      </c>
    </row>
    <row r="104" s="14" customFormat="1">
      <c r="A104" s="14"/>
      <c r="B104" s="237"/>
      <c r="C104" s="238"/>
      <c r="D104" s="228" t="s">
        <v>176</v>
      </c>
      <c r="E104" s="239" t="s">
        <v>19</v>
      </c>
      <c r="F104" s="240" t="s">
        <v>922</v>
      </c>
      <c r="G104" s="238"/>
      <c r="H104" s="241">
        <v>7.2000000000000002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176</v>
      </c>
      <c r="AU104" s="247" t="s">
        <v>81</v>
      </c>
      <c r="AV104" s="14" t="s">
        <v>81</v>
      </c>
      <c r="AW104" s="14" t="s">
        <v>33</v>
      </c>
      <c r="AX104" s="14" t="s">
        <v>72</v>
      </c>
      <c r="AY104" s="247" t="s">
        <v>168</v>
      </c>
    </row>
    <row r="105" s="13" customFormat="1">
      <c r="A105" s="13"/>
      <c r="B105" s="226"/>
      <c r="C105" s="227"/>
      <c r="D105" s="228" t="s">
        <v>176</v>
      </c>
      <c r="E105" s="229" t="s">
        <v>19</v>
      </c>
      <c r="F105" s="230" t="s">
        <v>923</v>
      </c>
      <c r="G105" s="227"/>
      <c r="H105" s="229" t="s">
        <v>19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176</v>
      </c>
      <c r="AU105" s="236" t="s">
        <v>81</v>
      </c>
      <c r="AV105" s="13" t="s">
        <v>79</v>
      </c>
      <c r="AW105" s="13" t="s">
        <v>33</v>
      </c>
      <c r="AX105" s="13" t="s">
        <v>72</v>
      </c>
      <c r="AY105" s="236" t="s">
        <v>168</v>
      </c>
    </row>
    <row r="106" s="14" customFormat="1">
      <c r="A106" s="14"/>
      <c r="B106" s="237"/>
      <c r="C106" s="238"/>
      <c r="D106" s="228" t="s">
        <v>176</v>
      </c>
      <c r="E106" s="239" t="s">
        <v>19</v>
      </c>
      <c r="F106" s="240" t="s">
        <v>924</v>
      </c>
      <c r="G106" s="238"/>
      <c r="H106" s="241">
        <v>2.7999999999999998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176</v>
      </c>
      <c r="AU106" s="247" t="s">
        <v>81</v>
      </c>
      <c r="AV106" s="14" t="s">
        <v>81</v>
      </c>
      <c r="AW106" s="14" t="s">
        <v>33</v>
      </c>
      <c r="AX106" s="14" t="s">
        <v>72</v>
      </c>
      <c r="AY106" s="247" t="s">
        <v>168</v>
      </c>
    </row>
    <row r="107" s="15" customFormat="1">
      <c r="A107" s="15"/>
      <c r="B107" s="248"/>
      <c r="C107" s="249"/>
      <c r="D107" s="228" t="s">
        <v>176</v>
      </c>
      <c r="E107" s="250" t="s">
        <v>19</v>
      </c>
      <c r="F107" s="251" t="s">
        <v>180</v>
      </c>
      <c r="G107" s="249"/>
      <c r="H107" s="252">
        <v>10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176</v>
      </c>
      <c r="AU107" s="258" t="s">
        <v>81</v>
      </c>
      <c r="AV107" s="15" t="s">
        <v>174</v>
      </c>
      <c r="AW107" s="15" t="s">
        <v>33</v>
      </c>
      <c r="AX107" s="15" t="s">
        <v>79</v>
      </c>
      <c r="AY107" s="258" t="s">
        <v>168</v>
      </c>
    </row>
    <row r="108" s="2" customFormat="1" ht="44.25" customHeight="1">
      <c r="A108" s="39"/>
      <c r="B108" s="40"/>
      <c r="C108" s="259" t="s">
        <v>186</v>
      </c>
      <c r="D108" s="259" t="s">
        <v>203</v>
      </c>
      <c r="E108" s="260" t="s">
        <v>925</v>
      </c>
      <c r="F108" s="261" t="s">
        <v>926</v>
      </c>
      <c r="G108" s="262" t="s">
        <v>917</v>
      </c>
      <c r="H108" s="263">
        <v>38</v>
      </c>
      <c r="I108" s="264"/>
      <c r="J108" s="265">
        <f>ROUND(I108*H108,2)</f>
        <v>0</v>
      </c>
      <c r="K108" s="261" t="s">
        <v>911</v>
      </c>
      <c r="L108" s="45"/>
      <c r="M108" s="266" t="s">
        <v>19</v>
      </c>
      <c r="N108" s="267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174</v>
      </c>
      <c r="AT108" s="224" t="s">
        <v>203</v>
      </c>
      <c r="AU108" s="224" t="s">
        <v>81</v>
      </c>
      <c r="AY108" s="18" t="s">
        <v>168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174</v>
      </c>
      <c r="BM108" s="224" t="s">
        <v>927</v>
      </c>
    </row>
    <row r="109" s="2" customFormat="1">
      <c r="A109" s="39"/>
      <c r="B109" s="40"/>
      <c r="C109" s="41"/>
      <c r="D109" s="279" t="s">
        <v>919</v>
      </c>
      <c r="E109" s="41"/>
      <c r="F109" s="280" t="s">
        <v>928</v>
      </c>
      <c r="G109" s="41"/>
      <c r="H109" s="41"/>
      <c r="I109" s="269"/>
      <c r="J109" s="41"/>
      <c r="K109" s="41"/>
      <c r="L109" s="45"/>
      <c r="M109" s="270"/>
      <c r="N109" s="27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919</v>
      </c>
      <c r="AU109" s="18" t="s">
        <v>81</v>
      </c>
    </row>
    <row r="110" s="13" customFormat="1">
      <c r="A110" s="13"/>
      <c r="B110" s="226"/>
      <c r="C110" s="227"/>
      <c r="D110" s="228" t="s">
        <v>176</v>
      </c>
      <c r="E110" s="229" t="s">
        <v>19</v>
      </c>
      <c r="F110" s="230" t="s">
        <v>340</v>
      </c>
      <c r="G110" s="227"/>
      <c r="H110" s="229" t="s">
        <v>19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176</v>
      </c>
      <c r="AU110" s="236" t="s">
        <v>81</v>
      </c>
      <c r="AV110" s="13" t="s">
        <v>79</v>
      </c>
      <c r="AW110" s="13" t="s">
        <v>33</v>
      </c>
      <c r="AX110" s="13" t="s">
        <v>72</v>
      </c>
      <c r="AY110" s="236" t="s">
        <v>168</v>
      </c>
    </row>
    <row r="111" s="13" customFormat="1">
      <c r="A111" s="13"/>
      <c r="B111" s="226"/>
      <c r="C111" s="227"/>
      <c r="D111" s="228" t="s">
        <v>176</v>
      </c>
      <c r="E111" s="229" t="s">
        <v>19</v>
      </c>
      <c r="F111" s="230" t="s">
        <v>921</v>
      </c>
      <c r="G111" s="227"/>
      <c r="H111" s="229" t="s">
        <v>19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176</v>
      </c>
      <c r="AU111" s="236" t="s">
        <v>81</v>
      </c>
      <c r="AV111" s="13" t="s">
        <v>79</v>
      </c>
      <c r="AW111" s="13" t="s">
        <v>33</v>
      </c>
      <c r="AX111" s="13" t="s">
        <v>72</v>
      </c>
      <c r="AY111" s="236" t="s">
        <v>168</v>
      </c>
    </row>
    <row r="112" s="14" customFormat="1">
      <c r="A112" s="14"/>
      <c r="B112" s="237"/>
      <c r="C112" s="238"/>
      <c r="D112" s="228" t="s">
        <v>176</v>
      </c>
      <c r="E112" s="239" t="s">
        <v>19</v>
      </c>
      <c r="F112" s="240" t="s">
        <v>922</v>
      </c>
      <c r="G112" s="238"/>
      <c r="H112" s="241">
        <v>7.2000000000000002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176</v>
      </c>
      <c r="AU112" s="247" t="s">
        <v>81</v>
      </c>
      <c r="AV112" s="14" t="s">
        <v>81</v>
      </c>
      <c r="AW112" s="14" t="s">
        <v>33</v>
      </c>
      <c r="AX112" s="14" t="s">
        <v>72</v>
      </c>
      <c r="AY112" s="247" t="s">
        <v>168</v>
      </c>
    </row>
    <row r="113" s="13" customFormat="1">
      <c r="A113" s="13"/>
      <c r="B113" s="226"/>
      <c r="C113" s="227"/>
      <c r="D113" s="228" t="s">
        <v>176</v>
      </c>
      <c r="E113" s="229" t="s">
        <v>19</v>
      </c>
      <c r="F113" s="230" t="s">
        <v>923</v>
      </c>
      <c r="G113" s="227"/>
      <c r="H113" s="229" t="s">
        <v>19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176</v>
      </c>
      <c r="AU113" s="236" t="s">
        <v>81</v>
      </c>
      <c r="AV113" s="13" t="s">
        <v>79</v>
      </c>
      <c r="AW113" s="13" t="s">
        <v>33</v>
      </c>
      <c r="AX113" s="13" t="s">
        <v>72</v>
      </c>
      <c r="AY113" s="236" t="s">
        <v>168</v>
      </c>
    </row>
    <row r="114" s="14" customFormat="1">
      <c r="A114" s="14"/>
      <c r="B114" s="237"/>
      <c r="C114" s="238"/>
      <c r="D114" s="228" t="s">
        <v>176</v>
      </c>
      <c r="E114" s="239" t="s">
        <v>19</v>
      </c>
      <c r="F114" s="240" t="s">
        <v>924</v>
      </c>
      <c r="G114" s="238"/>
      <c r="H114" s="241">
        <v>2.7999999999999998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176</v>
      </c>
      <c r="AU114" s="247" t="s">
        <v>81</v>
      </c>
      <c r="AV114" s="14" t="s">
        <v>81</v>
      </c>
      <c r="AW114" s="14" t="s">
        <v>33</v>
      </c>
      <c r="AX114" s="14" t="s">
        <v>72</v>
      </c>
      <c r="AY114" s="247" t="s">
        <v>168</v>
      </c>
    </row>
    <row r="115" s="13" customFormat="1">
      <c r="A115" s="13"/>
      <c r="B115" s="226"/>
      <c r="C115" s="227"/>
      <c r="D115" s="228" t="s">
        <v>176</v>
      </c>
      <c r="E115" s="229" t="s">
        <v>19</v>
      </c>
      <c r="F115" s="230" t="s">
        <v>929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176</v>
      </c>
      <c r="AU115" s="236" t="s">
        <v>81</v>
      </c>
      <c r="AV115" s="13" t="s">
        <v>79</v>
      </c>
      <c r="AW115" s="13" t="s">
        <v>33</v>
      </c>
      <c r="AX115" s="13" t="s">
        <v>72</v>
      </c>
      <c r="AY115" s="236" t="s">
        <v>168</v>
      </c>
    </row>
    <row r="116" s="14" customFormat="1">
      <c r="A116" s="14"/>
      <c r="B116" s="237"/>
      <c r="C116" s="238"/>
      <c r="D116" s="228" t="s">
        <v>176</v>
      </c>
      <c r="E116" s="239" t="s">
        <v>19</v>
      </c>
      <c r="F116" s="240" t="s">
        <v>930</v>
      </c>
      <c r="G116" s="238"/>
      <c r="H116" s="241">
        <v>28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176</v>
      </c>
      <c r="AU116" s="247" t="s">
        <v>81</v>
      </c>
      <c r="AV116" s="14" t="s">
        <v>81</v>
      </c>
      <c r="AW116" s="14" t="s">
        <v>33</v>
      </c>
      <c r="AX116" s="14" t="s">
        <v>72</v>
      </c>
      <c r="AY116" s="247" t="s">
        <v>168</v>
      </c>
    </row>
    <row r="117" s="15" customFormat="1">
      <c r="A117" s="15"/>
      <c r="B117" s="248"/>
      <c r="C117" s="249"/>
      <c r="D117" s="228" t="s">
        <v>176</v>
      </c>
      <c r="E117" s="250" t="s">
        <v>19</v>
      </c>
      <c r="F117" s="251" t="s">
        <v>180</v>
      </c>
      <c r="G117" s="249"/>
      <c r="H117" s="252">
        <v>38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176</v>
      </c>
      <c r="AU117" s="258" t="s">
        <v>81</v>
      </c>
      <c r="AV117" s="15" t="s">
        <v>174</v>
      </c>
      <c r="AW117" s="15" t="s">
        <v>33</v>
      </c>
      <c r="AX117" s="15" t="s">
        <v>79</v>
      </c>
      <c r="AY117" s="258" t="s">
        <v>168</v>
      </c>
    </row>
    <row r="118" s="12" customFormat="1" ht="22.8" customHeight="1">
      <c r="A118" s="12"/>
      <c r="B118" s="198"/>
      <c r="C118" s="199"/>
      <c r="D118" s="200" t="s">
        <v>71</v>
      </c>
      <c r="E118" s="272" t="s">
        <v>216</v>
      </c>
      <c r="F118" s="272" t="s">
        <v>931</v>
      </c>
      <c r="G118" s="199"/>
      <c r="H118" s="199"/>
      <c r="I118" s="202"/>
      <c r="J118" s="273">
        <f>BK118</f>
        <v>0</v>
      </c>
      <c r="K118" s="199"/>
      <c r="L118" s="204"/>
      <c r="M118" s="205"/>
      <c r="N118" s="206"/>
      <c r="O118" s="206"/>
      <c r="P118" s="207">
        <f>SUM(P119:P128)</f>
        <v>0</v>
      </c>
      <c r="Q118" s="206"/>
      <c r="R118" s="207">
        <f>SUM(R119:R128)</f>
        <v>0</v>
      </c>
      <c r="S118" s="206"/>
      <c r="T118" s="208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79</v>
      </c>
      <c r="AT118" s="210" t="s">
        <v>71</v>
      </c>
      <c r="AU118" s="210" t="s">
        <v>79</v>
      </c>
      <c r="AY118" s="209" t="s">
        <v>168</v>
      </c>
      <c r="BK118" s="211">
        <f>SUM(BK119:BK128)</f>
        <v>0</v>
      </c>
    </row>
    <row r="119" s="2" customFormat="1" ht="37.8" customHeight="1">
      <c r="A119" s="39"/>
      <c r="B119" s="40"/>
      <c r="C119" s="259" t="s">
        <v>174</v>
      </c>
      <c r="D119" s="259" t="s">
        <v>203</v>
      </c>
      <c r="E119" s="260" t="s">
        <v>932</v>
      </c>
      <c r="F119" s="261" t="s">
        <v>933</v>
      </c>
      <c r="G119" s="262" t="s">
        <v>110</v>
      </c>
      <c r="H119" s="263">
        <v>2.5</v>
      </c>
      <c r="I119" s="264"/>
      <c r="J119" s="265">
        <f>ROUND(I119*H119,2)</f>
        <v>0</v>
      </c>
      <c r="K119" s="261" t="s">
        <v>19</v>
      </c>
      <c r="L119" s="45"/>
      <c r="M119" s="266" t="s">
        <v>19</v>
      </c>
      <c r="N119" s="267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174</v>
      </c>
      <c r="AT119" s="224" t="s">
        <v>203</v>
      </c>
      <c r="AU119" s="224" t="s">
        <v>81</v>
      </c>
      <c r="AY119" s="18" t="s">
        <v>168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174</v>
      </c>
      <c r="BM119" s="224" t="s">
        <v>934</v>
      </c>
    </row>
    <row r="120" s="13" customFormat="1">
      <c r="A120" s="13"/>
      <c r="B120" s="226"/>
      <c r="C120" s="227"/>
      <c r="D120" s="228" t="s">
        <v>176</v>
      </c>
      <c r="E120" s="229" t="s">
        <v>19</v>
      </c>
      <c r="F120" s="230" t="s">
        <v>935</v>
      </c>
      <c r="G120" s="227"/>
      <c r="H120" s="229" t="s">
        <v>19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176</v>
      </c>
      <c r="AU120" s="236" t="s">
        <v>81</v>
      </c>
      <c r="AV120" s="13" t="s">
        <v>79</v>
      </c>
      <c r="AW120" s="13" t="s">
        <v>33</v>
      </c>
      <c r="AX120" s="13" t="s">
        <v>72</v>
      </c>
      <c r="AY120" s="236" t="s">
        <v>168</v>
      </c>
    </row>
    <row r="121" s="13" customFormat="1">
      <c r="A121" s="13"/>
      <c r="B121" s="226"/>
      <c r="C121" s="227"/>
      <c r="D121" s="228" t="s">
        <v>176</v>
      </c>
      <c r="E121" s="229" t="s">
        <v>19</v>
      </c>
      <c r="F121" s="230" t="s">
        <v>936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176</v>
      </c>
      <c r="AU121" s="236" t="s">
        <v>81</v>
      </c>
      <c r="AV121" s="13" t="s">
        <v>79</v>
      </c>
      <c r="AW121" s="13" t="s">
        <v>33</v>
      </c>
      <c r="AX121" s="13" t="s">
        <v>72</v>
      </c>
      <c r="AY121" s="236" t="s">
        <v>168</v>
      </c>
    </row>
    <row r="122" s="14" customFormat="1">
      <c r="A122" s="14"/>
      <c r="B122" s="237"/>
      <c r="C122" s="238"/>
      <c r="D122" s="228" t="s">
        <v>176</v>
      </c>
      <c r="E122" s="239" t="s">
        <v>19</v>
      </c>
      <c r="F122" s="240" t="s">
        <v>937</v>
      </c>
      <c r="G122" s="238"/>
      <c r="H122" s="241">
        <v>2.5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176</v>
      </c>
      <c r="AU122" s="247" t="s">
        <v>81</v>
      </c>
      <c r="AV122" s="14" t="s">
        <v>81</v>
      </c>
      <c r="AW122" s="14" t="s">
        <v>33</v>
      </c>
      <c r="AX122" s="14" t="s">
        <v>72</v>
      </c>
      <c r="AY122" s="247" t="s">
        <v>168</v>
      </c>
    </row>
    <row r="123" s="15" customFormat="1">
      <c r="A123" s="15"/>
      <c r="B123" s="248"/>
      <c r="C123" s="249"/>
      <c r="D123" s="228" t="s">
        <v>176</v>
      </c>
      <c r="E123" s="250" t="s">
        <v>19</v>
      </c>
      <c r="F123" s="251" t="s">
        <v>180</v>
      </c>
      <c r="G123" s="249"/>
      <c r="H123" s="252">
        <v>2.5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176</v>
      </c>
      <c r="AU123" s="258" t="s">
        <v>81</v>
      </c>
      <c r="AV123" s="15" t="s">
        <v>174</v>
      </c>
      <c r="AW123" s="15" t="s">
        <v>33</v>
      </c>
      <c r="AX123" s="15" t="s">
        <v>79</v>
      </c>
      <c r="AY123" s="258" t="s">
        <v>168</v>
      </c>
    </row>
    <row r="124" s="2" customFormat="1" ht="49.05" customHeight="1">
      <c r="A124" s="39"/>
      <c r="B124" s="40"/>
      <c r="C124" s="259" t="s">
        <v>196</v>
      </c>
      <c r="D124" s="259" t="s">
        <v>203</v>
      </c>
      <c r="E124" s="260" t="s">
        <v>938</v>
      </c>
      <c r="F124" s="261" t="s">
        <v>939</v>
      </c>
      <c r="G124" s="262" t="s">
        <v>110</v>
      </c>
      <c r="H124" s="263">
        <v>2.5</v>
      </c>
      <c r="I124" s="264"/>
      <c r="J124" s="265">
        <f>ROUND(I124*H124,2)</f>
        <v>0</v>
      </c>
      <c r="K124" s="261" t="s">
        <v>19</v>
      </c>
      <c r="L124" s="45"/>
      <c r="M124" s="266" t="s">
        <v>19</v>
      </c>
      <c r="N124" s="267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174</v>
      </c>
      <c r="AT124" s="224" t="s">
        <v>203</v>
      </c>
      <c r="AU124" s="224" t="s">
        <v>81</v>
      </c>
      <c r="AY124" s="18" t="s">
        <v>168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174</v>
      </c>
      <c r="BM124" s="224" t="s">
        <v>940</v>
      </c>
    </row>
    <row r="125" s="13" customFormat="1">
      <c r="A125" s="13"/>
      <c r="B125" s="226"/>
      <c r="C125" s="227"/>
      <c r="D125" s="228" t="s">
        <v>176</v>
      </c>
      <c r="E125" s="229" t="s">
        <v>19</v>
      </c>
      <c r="F125" s="230" t="s">
        <v>941</v>
      </c>
      <c r="G125" s="227"/>
      <c r="H125" s="229" t="s">
        <v>19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176</v>
      </c>
      <c r="AU125" s="236" t="s">
        <v>81</v>
      </c>
      <c r="AV125" s="13" t="s">
        <v>79</v>
      </c>
      <c r="AW125" s="13" t="s">
        <v>33</v>
      </c>
      <c r="AX125" s="13" t="s">
        <v>72</v>
      </c>
      <c r="AY125" s="236" t="s">
        <v>168</v>
      </c>
    </row>
    <row r="126" s="13" customFormat="1">
      <c r="A126" s="13"/>
      <c r="B126" s="226"/>
      <c r="C126" s="227"/>
      <c r="D126" s="228" t="s">
        <v>176</v>
      </c>
      <c r="E126" s="229" t="s">
        <v>19</v>
      </c>
      <c r="F126" s="230" t="s">
        <v>936</v>
      </c>
      <c r="G126" s="227"/>
      <c r="H126" s="229" t="s">
        <v>19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176</v>
      </c>
      <c r="AU126" s="236" t="s">
        <v>81</v>
      </c>
      <c r="AV126" s="13" t="s">
        <v>79</v>
      </c>
      <c r="AW126" s="13" t="s">
        <v>33</v>
      </c>
      <c r="AX126" s="13" t="s">
        <v>72</v>
      </c>
      <c r="AY126" s="236" t="s">
        <v>168</v>
      </c>
    </row>
    <row r="127" s="14" customFormat="1">
      <c r="A127" s="14"/>
      <c r="B127" s="237"/>
      <c r="C127" s="238"/>
      <c r="D127" s="228" t="s">
        <v>176</v>
      </c>
      <c r="E127" s="239" t="s">
        <v>19</v>
      </c>
      <c r="F127" s="240" t="s">
        <v>937</v>
      </c>
      <c r="G127" s="238"/>
      <c r="H127" s="241">
        <v>2.5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176</v>
      </c>
      <c r="AU127" s="247" t="s">
        <v>81</v>
      </c>
      <c r="AV127" s="14" t="s">
        <v>81</v>
      </c>
      <c r="AW127" s="14" t="s">
        <v>33</v>
      </c>
      <c r="AX127" s="14" t="s">
        <v>72</v>
      </c>
      <c r="AY127" s="247" t="s">
        <v>168</v>
      </c>
    </row>
    <row r="128" s="15" customFormat="1">
      <c r="A128" s="15"/>
      <c r="B128" s="248"/>
      <c r="C128" s="249"/>
      <c r="D128" s="228" t="s">
        <v>176</v>
      </c>
      <c r="E128" s="250" t="s">
        <v>19</v>
      </c>
      <c r="F128" s="251" t="s">
        <v>180</v>
      </c>
      <c r="G128" s="249"/>
      <c r="H128" s="252">
        <v>2.5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176</v>
      </c>
      <c r="AU128" s="258" t="s">
        <v>81</v>
      </c>
      <c r="AV128" s="15" t="s">
        <v>174</v>
      </c>
      <c r="AW128" s="15" t="s">
        <v>33</v>
      </c>
      <c r="AX128" s="15" t="s">
        <v>79</v>
      </c>
      <c r="AY128" s="258" t="s">
        <v>168</v>
      </c>
    </row>
    <row r="129" s="12" customFormat="1" ht="25.92" customHeight="1">
      <c r="A129" s="12"/>
      <c r="B129" s="198"/>
      <c r="C129" s="199"/>
      <c r="D129" s="200" t="s">
        <v>71</v>
      </c>
      <c r="E129" s="201" t="s">
        <v>942</v>
      </c>
      <c r="F129" s="201" t="s">
        <v>943</v>
      </c>
      <c r="G129" s="199"/>
      <c r="H129" s="199"/>
      <c r="I129" s="202"/>
      <c r="J129" s="203">
        <f>BK129</f>
        <v>0</v>
      </c>
      <c r="K129" s="199"/>
      <c r="L129" s="204"/>
      <c r="M129" s="205"/>
      <c r="N129" s="206"/>
      <c r="O129" s="206"/>
      <c r="P129" s="207">
        <f>P130</f>
        <v>0</v>
      </c>
      <c r="Q129" s="206"/>
      <c r="R129" s="207">
        <f>R130</f>
        <v>0</v>
      </c>
      <c r="S129" s="206"/>
      <c r="T129" s="20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81</v>
      </c>
      <c r="AT129" s="210" t="s">
        <v>71</v>
      </c>
      <c r="AU129" s="210" t="s">
        <v>72</v>
      </c>
      <c r="AY129" s="209" t="s">
        <v>168</v>
      </c>
      <c r="BK129" s="211">
        <f>BK130</f>
        <v>0</v>
      </c>
    </row>
    <row r="130" s="12" customFormat="1" ht="22.8" customHeight="1">
      <c r="A130" s="12"/>
      <c r="B130" s="198"/>
      <c r="C130" s="199"/>
      <c r="D130" s="200" t="s">
        <v>71</v>
      </c>
      <c r="E130" s="272" t="s">
        <v>944</v>
      </c>
      <c r="F130" s="272" t="s">
        <v>945</v>
      </c>
      <c r="G130" s="199"/>
      <c r="H130" s="199"/>
      <c r="I130" s="202"/>
      <c r="J130" s="273">
        <f>BK130</f>
        <v>0</v>
      </c>
      <c r="K130" s="199"/>
      <c r="L130" s="204"/>
      <c r="M130" s="205"/>
      <c r="N130" s="206"/>
      <c r="O130" s="206"/>
      <c r="P130" s="207">
        <f>SUM(P131:P136)</f>
        <v>0</v>
      </c>
      <c r="Q130" s="206"/>
      <c r="R130" s="207">
        <f>SUM(R131:R136)</f>
        <v>0</v>
      </c>
      <c r="S130" s="206"/>
      <c r="T130" s="208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81</v>
      </c>
      <c r="AT130" s="210" t="s">
        <v>71</v>
      </c>
      <c r="AU130" s="210" t="s">
        <v>79</v>
      </c>
      <c r="AY130" s="209" t="s">
        <v>168</v>
      </c>
      <c r="BK130" s="211">
        <f>SUM(BK131:BK136)</f>
        <v>0</v>
      </c>
    </row>
    <row r="131" s="2" customFormat="1" ht="33" customHeight="1">
      <c r="A131" s="39"/>
      <c r="B131" s="40"/>
      <c r="C131" s="259" t="s">
        <v>202</v>
      </c>
      <c r="D131" s="259" t="s">
        <v>203</v>
      </c>
      <c r="E131" s="260" t="s">
        <v>946</v>
      </c>
      <c r="F131" s="261" t="s">
        <v>947</v>
      </c>
      <c r="G131" s="262" t="s">
        <v>224</v>
      </c>
      <c r="H131" s="263">
        <v>5</v>
      </c>
      <c r="I131" s="264"/>
      <c r="J131" s="265">
        <f>ROUND(I131*H131,2)</f>
        <v>0</v>
      </c>
      <c r="K131" s="261" t="s">
        <v>19</v>
      </c>
      <c r="L131" s="45"/>
      <c r="M131" s="266" t="s">
        <v>19</v>
      </c>
      <c r="N131" s="267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253</v>
      </c>
      <c r="AT131" s="224" t="s">
        <v>203</v>
      </c>
      <c r="AU131" s="224" t="s">
        <v>81</v>
      </c>
      <c r="AY131" s="18" t="s">
        <v>168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253</v>
      </c>
      <c r="BM131" s="224" t="s">
        <v>948</v>
      </c>
    </row>
    <row r="132" s="13" customFormat="1">
      <c r="A132" s="13"/>
      <c r="B132" s="226"/>
      <c r="C132" s="227"/>
      <c r="D132" s="228" t="s">
        <v>176</v>
      </c>
      <c r="E132" s="229" t="s">
        <v>19</v>
      </c>
      <c r="F132" s="230" t="s">
        <v>941</v>
      </c>
      <c r="G132" s="227"/>
      <c r="H132" s="229" t="s">
        <v>19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176</v>
      </c>
      <c r="AU132" s="236" t="s">
        <v>81</v>
      </c>
      <c r="AV132" s="13" t="s">
        <v>79</v>
      </c>
      <c r="AW132" s="13" t="s">
        <v>33</v>
      </c>
      <c r="AX132" s="13" t="s">
        <v>72</v>
      </c>
      <c r="AY132" s="236" t="s">
        <v>168</v>
      </c>
    </row>
    <row r="133" s="13" customFormat="1">
      <c r="A133" s="13"/>
      <c r="B133" s="226"/>
      <c r="C133" s="227"/>
      <c r="D133" s="228" t="s">
        <v>176</v>
      </c>
      <c r="E133" s="229" t="s">
        <v>19</v>
      </c>
      <c r="F133" s="230" t="s">
        <v>936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176</v>
      </c>
      <c r="AU133" s="236" t="s">
        <v>81</v>
      </c>
      <c r="AV133" s="13" t="s">
        <v>79</v>
      </c>
      <c r="AW133" s="13" t="s">
        <v>33</v>
      </c>
      <c r="AX133" s="13" t="s">
        <v>72</v>
      </c>
      <c r="AY133" s="236" t="s">
        <v>168</v>
      </c>
    </row>
    <row r="134" s="14" customFormat="1">
      <c r="A134" s="14"/>
      <c r="B134" s="237"/>
      <c r="C134" s="238"/>
      <c r="D134" s="228" t="s">
        <v>176</v>
      </c>
      <c r="E134" s="239" t="s">
        <v>19</v>
      </c>
      <c r="F134" s="240" t="s">
        <v>196</v>
      </c>
      <c r="G134" s="238"/>
      <c r="H134" s="241">
        <v>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176</v>
      </c>
      <c r="AU134" s="247" t="s">
        <v>81</v>
      </c>
      <c r="AV134" s="14" t="s">
        <v>81</v>
      </c>
      <c r="AW134" s="14" t="s">
        <v>33</v>
      </c>
      <c r="AX134" s="14" t="s">
        <v>72</v>
      </c>
      <c r="AY134" s="247" t="s">
        <v>168</v>
      </c>
    </row>
    <row r="135" s="15" customFormat="1">
      <c r="A135" s="15"/>
      <c r="B135" s="248"/>
      <c r="C135" s="249"/>
      <c r="D135" s="228" t="s">
        <v>176</v>
      </c>
      <c r="E135" s="250" t="s">
        <v>19</v>
      </c>
      <c r="F135" s="251" t="s">
        <v>180</v>
      </c>
      <c r="G135" s="249"/>
      <c r="H135" s="252">
        <v>5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176</v>
      </c>
      <c r="AU135" s="258" t="s">
        <v>81</v>
      </c>
      <c r="AV135" s="15" t="s">
        <v>174</v>
      </c>
      <c r="AW135" s="15" t="s">
        <v>33</v>
      </c>
      <c r="AX135" s="15" t="s">
        <v>79</v>
      </c>
      <c r="AY135" s="258" t="s">
        <v>168</v>
      </c>
    </row>
    <row r="136" s="2" customFormat="1" ht="16.5" customHeight="1">
      <c r="A136" s="39"/>
      <c r="B136" s="40"/>
      <c r="C136" s="212" t="s">
        <v>209</v>
      </c>
      <c r="D136" s="212" t="s">
        <v>169</v>
      </c>
      <c r="E136" s="213" t="s">
        <v>949</v>
      </c>
      <c r="F136" s="214" t="s">
        <v>950</v>
      </c>
      <c r="G136" s="215" t="s">
        <v>951</v>
      </c>
      <c r="H136" s="216">
        <v>2</v>
      </c>
      <c r="I136" s="217"/>
      <c r="J136" s="218">
        <f>ROUND(I136*H136,2)</f>
        <v>0</v>
      </c>
      <c r="K136" s="214" t="s">
        <v>19</v>
      </c>
      <c r="L136" s="219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324</v>
      </c>
      <c r="AT136" s="224" t="s">
        <v>169</v>
      </c>
      <c r="AU136" s="224" t="s">
        <v>81</v>
      </c>
      <c r="AY136" s="18" t="s">
        <v>168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253</v>
      </c>
      <c r="BM136" s="224" t="s">
        <v>952</v>
      </c>
    </row>
    <row r="137" s="12" customFormat="1" ht="25.92" customHeight="1">
      <c r="A137" s="12"/>
      <c r="B137" s="198"/>
      <c r="C137" s="199"/>
      <c r="D137" s="200" t="s">
        <v>71</v>
      </c>
      <c r="E137" s="201" t="s">
        <v>169</v>
      </c>
      <c r="F137" s="201" t="s">
        <v>953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P138+SUM(P139:P143)</f>
        <v>0</v>
      </c>
      <c r="Q137" s="206"/>
      <c r="R137" s="207">
        <f>R138+SUM(R139:R143)</f>
        <v>52.4876</v>
      </c>
      <c r="S137" s="206"/>
      <c r="T137" s="208">
        <f>T138+SUM(T139:T143)</f>
        <v>8.722999999999999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186</v>
      </c>
      <c r="AT137" s="210" t="s">
        <v>71</v>
      </c>
      <c r="AU137" s="210" t="s">
        <v>72</v>
      </c>
      <c r="AY137" s="209" t="s">
        <v>168</v>
      </c>
      <c r="BK137" s="211">
        <f>BK138+SUM(BK139:BK143)</f>
        <v>0</v>
      </c>
    </row>
    <row r="138" s="2" customFormat="1" ht="37.8" customHeight="1">
      <c r="A138" s="39"/>
      <c r="B138" s="40"/>
      <c r="C138" s="212" t="s">
        <v>173</v>
      </c>
      <c r="D138" s="212" t="s">
        <v>169</v>
      </c>
      <c r="E138" s="213" t="s">
        <v>954</v>
      </c>
      <c r="F138" s="214" t="s">
        <v>955</v>
      </c>
      <c r="G138" s="215" t="s">
        <v>110</v>
      </c>
      <c r="H138" s="216">
        <v>20</v>
      </c>
      <c r="I138" s="217"/>
      <c r="J138" s="218">
        <f>ROUND(I138*H138,2)</f>
        <v>0</v>
      </c>
      <c r="K138" s="214" t="s">
        <v>911</v>
      </c>
      <c r="L138" s="219"/>
      <c r="M138" s="220" t="s">
        <v>19</v>
      </c>
      <c r="N138" s="221" t="s">
        <v>43</v>
      </c>
      <c r="O138" s="85"/>
      <c r="P138" s="222">
        <f>O138*H138</f>
        <v>0</v>
      </c>
      <c r="Q138" s="222">
        <v>0.00013999999999999999</v>
      </c>
      <c r="R138" s="222">
        <f>Q138*H138</f>
        <v>0.0027999999999999995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250</v>
      </c>
      <c r="AT138" s="224" t="s">
        <v>169</v>
      </c>
      <c r="AU138" s="224" t="s">
        <v>79</v>
      </c>
      <c r="AY138" s="18" t="s">
        <v>168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251</v>
      </c>
      <c r="BM138" s="224" t="s">
        <v>956</v>
      </c>
    </row>
    <row r="139" s="2" customFormat="1" ht="37.8" customHeight="1">
      <c r="A139" s="39"/>
      <c r="B139" s="40"/>
      <c r="C139" s="259" t="s">
        <v>216</v>
      </c>
      <c r="D139" s="259" t="s">
        <v>203</v>
      </c>
      <c r="E139" s="260" t="s">
        <v>957</v>
      </c>
      <c r="F139" s="261" t="s">
        <v>958</v>
      </c>
      <c r="G139" s="262" t="s">
        <v>110</v>
      </c>
      <c r="H139" s="263">
        <v>1700</v>
      </c>
      <c r="I139" s="264"/>
      <c r="J139" s="265">
        <f>ROUND(I139*H139,2)</f>
        <v>0</v>
      </c>
      <c r="K139" s="261" t="s">
        <v>911</v>
      </c>
      <c r="L139" s="45"/>
      <c r="M139" s="266" t="s">
        <v>19</v>
      </c>
      <c r="N139" s="267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79</v>
      </c>
      <c r="AT139" s="224" t="s">
        <v>203</v>
      </c>
      <c r="AU139" s="224" t="s">
        <v>79</v>
      </c>
      <c r="AY139" s="18" t="s">
        <v>168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79</v>
      </c>
      <c r="BM139" s="224" t="s">
        <v>959</v>
      </c>
    </row>
    <row r="140" s="2" customFormat="1">
      <c r="A140" s="39"/>
      <c r="B140" s="40"/>
      <c r="C140" s="41"/>
      <c r="D140" s="279" t="s">
        <v>919</v>
      </c>
      <c r="E140" s="41"/>
      <c r="F140" s="280" t="s">
        <v>960</v>
      </c>
      <c r="G140" s="41"/>
      <c r="H140" s="41"/>
      <c r="I140" s="269"/>
      <c r="J140" s="41"/>
      <c r="K140" s="41"/>
      <c r="L140" s="45"/>
      <c r="M140" s="270"/>
      <c r="N140" s="27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919</v>
      </c>
      <c r="AU140" s="18" t="s">
        <v>79</v>
      </c>
    </row>
    <row r="141" s="2" customFormat="1" ht="44.25" customHeight="1">
      <c r="A141" s="39"/>
      <c r="B141" s="40"/>
      <c r="C141" s="259" t="s">
        <v>221</v>
      </c>
      <c r="D141" s="259" t="s">
        <v>203</v>
      </c>
      <c r="E141" s="260" t="s">
        <v>961</v>
      </c>
      <c r="F141" s="261" t="s">
        <v>962</v>
      </c>
      <c r="G141" s="262" t="s">
        <v>910</v>
      </c>
      <c r="H141" s="263">
        <v>1520</v>
      </c>
      <c r="I141" s="264"/>
      <c r="J141" s="265">
        <f>ROUND(I141*H141,2)</f>
        <v>0</v>
      </c>
      <c r="K141" s="261" t="s">
        <v>911</v>
      </c>
      <c r="L141" s="45"/>
      <c r="M141" s="266" t="s">
        <v>19</v>
      </c>
      <c r="N141" s="267" t="s">
        <v>43</v>
      </c>
      <c r="O141" s="85"/>
      <c r="P141" s="222">
        <f>O141*H141</f>
        <v>0</v>
      </c>
      <c r="Q141" s="222">
        <v>2.0000000000000002E-05</v>
      </c>
      <c r="R141" s="222">
        <f>Q141*H141</f>
        <v>0.030400000000000003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79</v>
      </c>
      <c r="AT141" s="224" t="s">
        <v>203</v>
      </c>
      <c r="AU141" s="224" t="s">
        <v>79</v>
      </c>
      <c r="AY141" s="18" t="s">
        <v>168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79</v>
      </c>
      <c r="BM141" s="224" t="s">
        <v>963</v>
      </c>
    </row>
    <row r="142" s="2" customFormat="1">
      <c r="A142" s="39"/>
      <c r="B142" s="40"/>
      <c r="C142" s="41"/>
      <c r="D142" s="279" t="s">
        <v>919</v>
      </c>
      <c r="E142" s="41"/>
      <c r="F142" s="280" t="s">
        <v>964</v>
      </c>
      <c r="G142" s="41"/>
      <c r="H142" s="41"/>
      <c r="I142" s="269"/>
      <c r="J142" s="41"/>
      <c r="K142" s="41"/>
      <c r="L142" s="45"/>
      <c r="M142" s="270"/>
      <c r="N142" s="27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919</v>
      </c>
      <c r="AU142" s="18" t="s">
        <v>79</v>
      </c>
    </row>
    <row r="143" s="12" customFormat="1" ht="22.8" customHeight="1">
      <c r="A143" s="12"/>
      <c r="B143" s="198"/>
      <c r="C143" s="199"/>
      <c r="D143" s="200" t="s">
        <v>71</v>
      </c>
      <c r="E143" s="272" t="s">
        <v>965</v>
      </c>
      <c r="F143" s="272" t="s">
        <v>966</v>
      </c>
      <c r="G143" s="199"/>
      <c r="H143" s="199"/>
      <c r="I143" s="202"/>
      <c r="J143" s="273">
        <f>BK143</f>
        <v>0</v>
      </c>
      <c r="K143" s="199"/>
      <c r="L143" s="204"/>
      <c r="M143" s="205"/>
      <c r="N143" s="206"/>
      <c r="O143" s="206"/>
      <c r="P143" s="207">
        <f>SUM(P144:P266)</f>
        <v>0</v>
      </c>
      <c r="Q143" s="206"/>
      <c r="R143" s="207">
        <f>SUM(R144:R266)</f>
        <v>52.4544</v>
      </c>
      <c r="S143" s="206"/>
      <c r="T143" s="208">
        <f>SUM(T144:T266)</f>
        <v>8.722999999999999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186</v>
      </c>
      <c r="AT143" s="210" t="s">
        <v>71</v>
      </c>
      <c r="AU143" s="210" t="s">
        <v>79</v>
      </c>
      <c r="AY143" s="209" t="s">
        <v>168</v>
      </c>
      <c r="BK143" s="211">
        <f>SUM(BK144:BK266)</f>
        <v>0</v>
      </c>
    </row>
    <row r="144" s="2" customFormat="1" ht="24.15" customHeight="1">
      <c r="A144" s="39"/>
      <c r="B144" s="40"/>
      <c r="C144" s="259" t="s">
        <v>228</v>
      </c>
      <c r="D144" s="259" t="s">
        <v>203</v>
      </c>
      <c r="E144" s="260" t="s">
        <v>967</v>
      </c>
      <c r="F144" s="261" t="s">
        <v>968</v>
      </c>
      <c r="G144" s="262" t="s">
        <v>314</v>
      </c>
      <c r="H144" s="263">
        <v>0.69999999999999996</v>
      </c>
      <c r="I144" s="264"/>
      <c r="J144" s="265">
        <f>ROUND(I144*H144,2)</f>
        <v>0</v>
      </c>
      <c r="K144" s="261" t="s">
        <v>911</v>
      </c>
      <c r="L144" s="45"/>
      <c r="M144" s="266" t="s">
        <v>19</v>
      </c>
      <c r="N144" s="267" t="s">
        <v>43</v>
      </c>
      <c r="O144" s="85"/>
      <c r="P144" s="222">
        <f>O144*H144</f>
        <v>0</v>
      </c>
      <c r="Q144" s="222">
        <v>0.0088000000000000005</v>
      </c>
      <c r="R144" s="222">
        <f>Q144*H144</f>
        <v>0.0061599999999999997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174</v>
      </c>
      <c r="AT144" s="224" t="s">
        <v>203</v>
      </c>
      <c r="AU144" s="224" t="s">
        <v>81</v>
      </c>
      <c r="AY144" s="18" t="s">
        <v>168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174</v>
      </c>
      <c r="BM144" s="224" t="s">
        <v>969</v>
      </c>
    </row>
    <row r="145" s="2" customFormat="1">
      <c r="A145" s="39"/>
      <c r="B145" s="40"/>
      <c r="C145" s="41"/>
      <c r="D145" s="279" t="s">
        <v>919</v>
      </c>
      <c r="E145" s="41"/>
      <c r="F145" s="280" t="s">
        <v>970</v>
      </c>
      <c r="G145" s="41"/>
      <c r="H145" s="41"/>
      <c r="I145" s="269"/>
      <c r="J145" s="41"/>
      <c r="K145" s="41"/>
      <c r="L145" s="45"/>
      <c r="M145" s="270"/>
      <c r="N145" s="27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919</v>
      </c>
      <c r="AU145" s="18" t="s">
        <v>81</v>
      </c>
    </row>
    <row r="146" s="2" customFormat="1" ht="24.15" customHeight="1">
      <c r="A146" s="39"/>
      <c r="B146" s="40"/>
      <c r="C146" s="259" t="s">
        <v>227</v>
      </c>
      <c r="D146" s="259" t="s">
        <v>203</v>
      </c>
      <c r="E146" s="260" t="s">
        <v>971</v>
      </c>
      <c r="F146" s="261" t="s">
        <v>972</v>
      </c>
      <c r="G146" s="262" t="s">
        <v>314</v>
      </c>
      <c r="H146" s="263">
        <v>2.2000000000000002</v>
      </c>
      <c r="I146" s="264"/>
      <c r="J146" s="265">
        <f>ROUND(I146*H146,2)</f>
        <v>0</v>
      </c>
      <c r="K146" s="261" t="s">
        <v>911</v>
      </c>
      <c r="L146" s="45"/>
      <c r="M146" s="266" t="s">
        <v>19</v>
      </c>
      <c r="N146" s="267" t="s">
        <v>43</v>
      </c>
      <c r="O146" s="85"/>
      <c r="P146" s="222">
        <f>O146*H146</f>
        <v>0</v>
      </c>
      <c r="Q146" s="222">
        <v>0.0088000000000000005</v>
      </c>
      <c r="R146" s="222">
        <f>Q146*H146</f>
        <v>0.019360000000000002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251</v>
      </c>
      <c r="AT146" s="224" t="s">
        <v>203</v>
      </c>
      <c r="AU146" s="224" t="s">
        <v>81</v>
      </c>
      <c r="AY146" s="18" t="s">
        <v>168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251</v>
      </c>
      <c r="BM146" s="224" t="s">
        <v>973</v>
      </c>
    </row>
    <row r="147" s="2" customFormat="1">
      <c r="A147" s="39"/>
      <c r="B147" s="40"/>
      <c r="C147" s="41"/>
      <c r="D147" s="279" t="s">
        <v>919</v>
      </c>
      <c r="E147" s="41"/>
      <c r="F147" s="280" t="s">
        <v>974</v>
      </c>
      <c r="G147" s="41"/>
      <c r="H147" s="41"/>
      <c r="I147" s="269"/>
      <c r="J147" s="41"/>
      <c r="K147" s="41"/>
      <c r="L147" s="45"/>
      <c r="M147" s="270"/>
      <c r="N147" s="27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919</v>
      </c>
      <c r="AU147" s="18" t="s">
        <v>81</v>
      </c>
    </row>
    <row r="148" s="2" customFormat="1" ht="16.5" customHeight="1">
      <c r="A148" s="39"/>
      <c r="B148" s="40"/>
      <c r="C148" s="212" t="s">
        <v>238</v>
      </c>
      <c r="D148" s="212" t="s">
        <v>169</v>
      </c>
      <c r="E148" s="213" t="s">
        <v>975</v>
      </c>
      <c r="F148" s="214" t="s">
        <v>976</v>
      </c>
      <c r="G148" s="215" t="s">
        <v>977</v>
      </c>
      <c r="H148" s="216">
        <v>50.399999999999999</v>
      </c>
      <c r="I148" s="217"/>
      <c r="J148" s="218">
        <f>ROUND(I148*H148,2)</f>
        <v>0</v>
      </c>
      <c r="K148" s="214" t="s">
        <v>911</v>
      </c>
      <c r="L148" s="219"/>
      <c r="M148" s="220" t="s">
        <v>19</v>
      </c>
      <c r="N148" s="221" t="s">
        <v>43</v>
      </c>
      <c r="O148" s="85"/>
      <c r="P148" s="222">
        <f>O148*H148</f>
        <v>0</v>
      </c>
      <c r="Q148" s="222">
        <v>1</v>
      </c>
      <c r="R148" s="222">
        <f>Q148*H148</f>
        <v>50.399999999999999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250</v>
      </c>
      <c r="AT148" s="224" t="s">
        <v>169</v>
      </c>
      <c r="AU148" s="224" t="s">
        <v>81</v>
      </c>
      <c r="AY148" s="18" t="s">
        <v>168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251</v>
      </c>
      <c r="BM148" s="224" t="s">
        <v>978</v>
      </c>
    </row>
    <row r="149" s="13" customFormat="1">
      <c r="A149" s="13"/>
      <c r="B149" s="226"/>
      <c r="C149" s="227"/>
      <c r="D149" s="228" t="s">
        <v>176</v>
      </c>
      <c r="E149" s="229" t="s">
        <v>19</v>
      </c>
      <c r="F149" s="230" t="s">
        <v>979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176</v>
      </c>
      <c r="AU149" s="236" t="s">
        <v>81</v>
      </c>
      <c r="AV149" s="13" t="s">
        <v>79</v>
      </c>
      <c r="AW149" s="13" t="s">
        <v>33</v>
      </c>
      <c r="AX149" s="13" t="s">
        <v>72</v>
      </c>
      <c r="AY149" s="236" t="s">
        <v>168</v>
      </c>
    </row>
    <row r="150" s="14" customFormat="1">
      <c r="A150" s="14"/>
      <c r="B150" s="237"/>
      <c r="C150" s="238"/>
      <c r="D150" s="228" t="s">
        <v>176</v>
      </c>
      <c r="E150" s="239" t="s">
        <v>19</v>
      </c>
      <c r="F150" s="240" t="s">
        <v>980</v>
      </c>
      <c r="G150" s="238"/>
      <c r="H150" s="241">
        <v>50.399999999999999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176</v>
      </c>
      <c r="AU150" s="247" t="s">
        <v>81</v>
      </c>
      <c r="AV150" s="14" t="s">
        <v>81</v>
      </c>
      <c r="AW150" s="14" t="s">
        <v>33</v>
      </c>
      <c r="AX150" s="14" t="s">
        <v>79</v>
      </c>
      <c r="AY150" s="247" t="s">
        <v>168</v>
      </c>
    </row>
    <row r="151" s="2" customFormat="1" ht="55.5" customHeight="1">
      <c r="A151" s="39"/>
      <c r="B151" s="40"/>
      <c r="C151" s="259" t="s">
        <v>243</v>
      </c>
      <c r="D151" s="259" t="s">
        <v>203</v>
      </c>
      <c r="E151" s="260" t="s">
        <v>981</v>
      </c>
      <c r="F151" s="261" t="s">
        <v>982</v>
      </c>
      <c r="G151" s="262" t="s">
        <v>917</v>
      </c>
      <c r="H151" s="263">
        <v>9.2799999999999994</v>
      </c>
      <c r="I151" s="264"/>
      <c r="J151" s="265">
        <f>ROUND(I151*H151,2)</f>
        <v>0</v>
      </c>
      <c r="K151" s="261" t="s">
        <v>911</v>
      </c>
      <c r="L151" s="45"/>
      <c r="M151" s="266" t="s">
        <v>19</v>
      </c>
      <c r="N151" s="267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251</v>
      </c>
      <c r="AT151" s="224" t="s">
        <v>203</v>
      </c>
      <c r="AU151" s="224" t="s">
        <v>81</v>
      </c>
      <c r="AY151" s="18" t="s">
        <v>168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251</v>
      </c>
      <c r="BM151" s="224" t="s">
        <v>983</v>
      </c>
    </row>
    <row r="152" s="2" customFormat="1">
      <c r="A152" s="39"/>
      <c r="B152" s="40"/>
      <c r="C152" s="41"/>
      <c r="D152" s="279" t="s">
        <v>919</v>
      </c>
      <c r="E152" s="41"/>
      <c r="F152" s="280" t="s">
        <v>984</v>
      </c>
      <c r="G152" s="41"/>
      <c r="H152" s="41"/>
      <c r="I152" s="269"/>
      <c r="J152" s="41"/>
      <c r="K152" s="41"/>
      <c r="L152" s="45"/>
      <c r="M152" s="270"/>
      <c r="N152" s="27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919</v>
      </c>
      <c r="AU152" s="18" t="s">
        <v>81</v>
      </c>
    </row>
    <row r="153" s="13" customFormat="1">
      <c r="A153" s="13"/>
      <c r="B153" s="226"/>
      <c r="C153" s="227"/>
      <c r="D153" s="228" t="s">
        <v>176</v>
      </c>
      <c r="E153" s="229" t="s">
        <v>19</v>
      </c>
      <c r="F153" s="230" t="s">
        <v>985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176</v>
      </c>
      <c r="AU153" s="236" t="s">
        <v>81</v>
      </c>
      <c r="AV153" s="13" t="s">
        <v>79</v>
      </c>
      <c r="AW153" s="13" t="s">
        <v>33</v>
      </c>
      <c r="AX153" s="13" t="s">
        <v>72</v>
      </c>
      <c r="AY153" s="236" t="s">
        <v>168</v>
      </c>
    </row>
    <row r="154" s="14" customFormat="1">
      <c r="A154" s="14"/>
      <c r="B154" s="237"/>
      <c r="C154" s="238"/>
      <c r="D154" s="228" t="s">
        <v>176</v>
      </c>
      <c r="E154" s="239" t="s">
        <v>19</v>
      </c>
      <c r="F154" s="240" t="s">
        <v>986</v>
      </c>
      <c r="G154" s="238"/>
      <c r="H154" s="241">
        <v>1.28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176</v>
      </c>
      <c r="AU154" s="247" t="s">
        <v>81</v>
      </c>
      <c r="AV154" s="14" t="s">
        <v>81</v>
      </c>
      <c r="AW154" s="14" t="s">
        <v>33</v>
      </c>
      <c r="AX154" s="14" t="s">
        <v>72</v>
      </c>
      <c r="AY154" s="247" t="s">
        <v>168</v>
      </c>
    </row>
    <row r="155" s="13" customFormat="1">
      <c r="A155" s="13"/>
      <c r="B155" s="226"/>
      <c r="C155" s="227"/>
      <c r="D155" s="228" t="s">
        <v>176</v>
      </c>
      <c r="E155" s="229" t="s">
        <v>19</v>
      </c>
      <c r="F155" s="230" t="s">
        <v>987</v>
      </c>
      <c r="G155" s="227"/>
      <c r="H155" s="229" t="s">
        <v>19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176</v>
      </c>
      <c r="AU155" s="236" t="s">
        <v>81</v>
      </c>
      <c r="AV155" s="13" t="s">
        <v>79</v>
      </c>
      <c r="AW155" s="13" t="s">
        <v>33</v>
      </c>
      <c r="AX155" s="13" t="s">
        <v>72</v>
      </c>
      <c r="AY155" s="236" t="s">
        <v>168</v>
      </c>
    </row>
    <row r="156" s="14" customFormat="1">
      <c r="A156" s="14"/>
      <c r="B156" s="237"/>
      <c r="C156" s="238"/>
      <c r="D156" s="228" t="s">
        <v>176</v>
      </c>
      <c r="E156" s="239" t="s">
        <v>19</v>
      </c>
      <c r="F156" s="240" t="s">
        <v>988</v>
      </c>
      <c r="G156" s="238"/>
      <c r="H156" s="241">
        <v>2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176</v>
      </c>
      <c r="AU156" s="247" t="s">
        <v>81</v>
      </c>
      <c r="AV156" s="14" t="s">
        <v>81</v>
      </c>
      <c r="AW156" s="14" t="s">
        <v>33</v>
      </c>
      <c r="AX156" s="14" t="s">
        <v>72</v>
      </c>
      <c r="AY156" s="247" t="s">
        <v>168</v>
      </c>
    </row>
    <row r="157" s="13" customFormat="1">
      <c r="A157" s="13"/>
      <c r="B157" s="226"/>
      <c r="C157" s="227"/>
      <c r="D157" s="228" t="s">
        <v>176</v>
      </c>
      <c r="E157" s="229" t="s">
        <v>19</v>
      </c>
      <c r="F157" s="230" t="s">
        <v>989</v>
      </c>
      <c r="G157" s="227"/>
      <c r="H157" s="229" t="s">
        <v>19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176</v>
      </c>
      <c r="AU157" s="236" t="s">
        <v>81</v>
      </c>
      <c r="AV157" s="13" t="s">
        <v>79</v>
      </c>
      <c r="AW157" s="13" t="s">
        <v>33</v>
      </c>
      <c r="AX157" s="13" t="s">
        <v>72</v>
      </c>
      <c r="AY157" s="236" t="s">
        <v>168</v>
      </c>
    </row>
    <row r="158" s="14" customFormat="1">
      <c r="A158" s="14"/>
      <c r="B158" s="237"/>
      <c r="C158" s="238"/>
      <c r="D158" s="228" t="s">
        <v>176</v>
      </c>
      <c r="E158" s="239" t="s">
        <v>19</v>
      </c>
      <c r="F158" s="240" t="s">
        <v>990</v>
      </c>
      <c r="G158" s="238"/>
      <c r="H158" s="241">
        <v>6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176</v>
      </c>
      <c r="AU158" s="247" t="s">
        <v>81</v>
      </c>
      <c r="AV158" s="14" t="s">
        <v>81</v>
      </c>
      <c r="AW158" s="14" t="s">
        <v>33</v>
      </c>
      <c r="AX158" s="14" t="s">
        <v>72</v>
      </c>
      <c r="AY158" s="247" t="s">
        <v>168</v>
      </c>
    </row>
    <row r="159" s="15" customFormat="1">
      <c r="A159" s="15"/>
      <c r="B159" s="248"/>
      <c r="C159" s="249"/>
      <c r="D159" s="228" t="s">
        <v>176</v>
      </c>
      <c r="E159" s="250" t="s">
        <v>19</v>
      </c>
      <c r="F159" s="251" t="s">
        <v>180</v>
      </c>
      <c r="G159" s="249"/>
      <c r="H159" s="252">
        <v>9.2799999999999994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176</v>
      </c>
      <c r="AU159" s="258" t="s">
        <v>81</v>
      </c>
      <c r="AV159" s="15" t="s">
        <v>174</v>
      </c>
      <c r="AW159" s="15" t="s">
        <v>33</v>
      </c>
      <c r="AX159" s="15" t="s">
        <v>79</v>
      </c>
      <c r="AY159" s="258" t="s">
        <v>168</v>
      </c>
    </row>
    <row r="160" s="2" customFormat="1" ht="49.05" customHeight="1">
      <c r="A160" s="39"/>
      <c r="B160" s="40"/>
      <c r="C160" s="259" t="s">
        <v>8</v>
      </c>
      <c r="D160" s="259" t="s">
        <v>203</v>
      </c>
      <c r="E160" s="260" t="s">
        <v>991</v>
      </c>
      <c r="F160" s="261" t="s">
        <v>992</v>
      </c>
      <c r="G160" s="262" t="s">
        <v>917</v>
      </c>
      <c r="H160" s="263">
        <v>9.2799999999999994</v>
      </c>
      <c r="I160" s="264"/>
      <c r="J160" s="265">
        <f>ROUND(I160*H160,2)</f>
        <v>0</v>
      </c>
      <c r="K160" s="261" t="s">
        <v>911</v>
      </c>
      <c r="L160" s="45"/>
      <c r="M160" s="266" t="s">
        <v>19</v>
      </c>
      <c r="N160" s="267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251</v>
      </c>
      <c r="AT160" s="224" t="s">
        <v>203</v>
      </c>
      <c r="AU160" s="224" t="s">
        <v>81</v>
      </c>
      <c r="AY160" s="18" t="s">
        <v>168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251</v>
      </c>
      <c r="BM160" s="224" t="s">
        <v>993</v>
      </c>
    </row>
    <row r="161" s="2" customFormat="1">
      <c r="A161" s="39"/>
      <c r="B161" s="40"/>
      <c r="C161" s="41"/>
      <c r="D161" s="279" t="s">
        <v>919</v>
      </c>
      <c r="E161" s="41"/>
      <c r="F161" s="280" t="s">
        <v>994</v>
      </c>
      <c r="G161" s="41"/>
      <c r="H161" s="41"/>
      <c r="I161" s="269"/>
      <c r="J161" s="41"/>
      <c r="K161" s="41"/>
      <c r="L161" s="45"/>
      <c r="M161" s="270"/>
      <c r="N161" s="27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919</v>
      </c>
      <c r="AU161" s="18" t="s">
        <v>81</v>
      </c>
    </row>
    <row r="162" s="13" customFormat="1">
      <c r="A162" s="13"/>
      <c r="B162" s="226"/>
      <c r="C162" s="227"/>
      <c r="D162" s="228" t="s">
        <v>176</v>
      </c>
      <c r="E162" s="229" t="s">
        <v>19</v>
      </c>
      <c r="F162" s="230" t="s">
        <v>985</v>
      </c>
      <c r="G162" s="227"/>
      <c r="H162" s="229" t="s">
        <v>19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176</v>
      </c>
      <c r="AU162" s="236" t="s">
        <v>81</v>
      </c>
      <c r="AV162" s="13" t="s">
        <v>79</v>
      </c>
      <c r="AW162" s="13" t="s">
        <v>33</v>
      </c>
      <c r="AX162" s="13" t="s">
        <v>72</v>
      </c>
      <c r="AY162" s="236" t="s">
        <v>168</v>
      </c>
    </row>
    <row r="163" s="14" customFormat="1">
      <c r="A163" s="14"/>
      <c r="B163" s="237"/>
      <c r="C163" s="238"/>
      <c r="D163" s="228" t="s">
        <v>176</v>
      </c>
      <c r="E163" s="239" t="s">
        <v>19</v>
      </c>
      <c r="F163" s="240" t="s">
        <v>986</v>
      </c>
      <c r="G163" s="238"/>
      <c r="H163" s="241">
        <v>1.28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176</v>
      </c>
      <c r="AU163" s="247" t="s">
        <v>81</v>
      </c>
      <c r="AV163" s="14" t="s">
        <v>81</v>
      </c>
      <c r="AW163" s="14" t="s">
        <v>33</v>
      </c>
      <c r="AX163" s="14" t="s">
        <v>72</v>
      </c>
      <c r="AY163" s="247" t="s">
        <v>168</v>
      </c>
    </row>
    <row r="164" s="13" customFormat="1">
      <c r="A164" s="13"/>
      <c r="B164" s="226"/>
      <c r="C164" s="227"/>
      <c r="D164" s="228" t="s">
        <v>176</v>
      </c>
      <c r="E164" s="229" t="s">
        <v>19</v>
      </c>
      <c r="F164" s="230" t="s">
        <v>987</v>
      </c>
      <c r="G164" s="227"/>
      <c r="H164" s="229" t="s">
        <v>19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176</v>
      </c>
      <c r="AU164" s="236" t="s">
        <v>81</v>
      </c>
      <c r="AV164" s="13" t="s">
        <v>79</v>
      </c>
      <c r="AW164" s="13" t="s">
        <v>33</v>
      </c>
      <c r="AX164" s="13" t="s">
        <v>72</v>
      </c>
      <c r="AY164" s="236" t="s">
        <v>168</v>
      </c>
    </row>
    <row r="165" s="14" customFormat="1">
      <c r="A165" s="14"/>
      <c r="B165" s="237"/>
      <c r="C165" s="238"/>
      <c r="D165" s="228" t="s">
        <v>176</v>
      </c>
      <c r="E165" s="239" t="s">
        <v>19</v>
      </c>
      <c r="F165" s="240" t="s">
        <v>988</v>
      </c>
      <c r="G165" s="238"/>
      <c r="H165" s="241">
        <v>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176</v>
      </c>
      <c r="AU165" s="247" t="s">
        <v>81</v>
      </c>
      <c r="AV165" s="14" t="s">
        <v>81</v>
      </c>
      <c r="AW165" s="14" t="s">
        <v>33</v>
      </c>
      <c r="AX165" s="14" t="s">
        <v>72</v>
      </c>
      <c r="AY165" s="247" t="s">
        <v>168</v>
      </c>
    </row>
    <row r="166" s="13" customFormat="1">
      <c r="A166" s="13"/>
      <c r="B166" s="226"/>
      <c r="C166" s="227"/>
      <c r="D166" s="228" t="s">
        <v>176</v>
      </c>
      <c r="E166" s="229" t="s">
        <v>19</v>
      </c>
      <c r="F166" s="230" t="s">
        <v>989</v>
      </c>
      <c r="G166" s="227"/>
      <c r="H166" s="229" t="s">
        <v>19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176</v>
      </c>
      <c r="AU166" s="236" t="s">
        <v>81</v>
      </c>
      <c r="AV166" s="13" t="s">
        <v>79</v>
      </c>
      <c r="AW166" s="13" t="s">
        <v>33</v>
      </c>
      <c r="AX166" s="13" t="s">
        <v>72</v>
      </c>
      <c r="AY166" s="236" t="s">
        <v>168</v>
      </c>
    </row>
    <row r="167" s="14" customFormat="1">
      <c r="A167" s="14"/>
      <c r="B167" s="237"/>
      <c r="C167" s="238"/>
      <c r="D167" s="228" t="s">
        <v>176</v>
      </c>
      <c r="E167" s="239" t="s">
        <v>19</v>
      </c>
      <c r="F167" s="240" t="s">
        <v>990</v>
      </c>
      <c r="G167" s="238"/>
      <c r="H167" s="241">
        <v>6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176</v>
      </c>
      <c r="AU167" s="247" t="s">
        <v>81</v>
      </c>
      <c r="AV167" s="14" t="s">
        <v>81</v>
      </c>
      <c r="AW167" s="14" t="s">
        <v>33</v>
      </c>
      <c r="AX167" s="14" t="s">
        <v>72</v>
      </c>
      <c r="AY167" s="247" t="s">
        <v>168</v>
      </c>
    </row>
    <row r="168" s="15" customFormat="1">
      <c r="A168" s="15"/>
      <c r="B168" s="248"/>
      <c r="C168" s="249"/>
      <c r="D168" s="228" t="s">
        <v>176</v>
      </c>
      <c r="E168" s="250" t="s">
        <v>19</v>
      </c>
      <c r="F168" s="251" t="s">
        <v>180</v>
      </c>
      <c r="G168" s="249"/>
      <c r="H168" s="252">
        <v>9.2799999999999994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176</v>
      </c>
      <c r="AU168" s="258" t="s">
        <v>81</v>
      </c>
      <c r="AV168" s="15" t="s">
        <v>174</v>
      </c>
      <c r="AW168" s="15" t="s">
        <v>33</v>
      </c>
      <c r="AX168" s="15" t="s">
        <v>79</v>
      </c>
      <c r="AY168" s="258" t="s">
        <v>168</v>
      </c>
    </row>
    <row r="169" s="2" customFormat="1" ht="66.75" customHeight="1">
      <c r="A169" s="39"/>
      <c r="B169" s="40"/>
      <c r="C169" s="259" t="s">
        <v>253</v>
      </c>
      <c r="D169" s="259" t="s">
        <v>203</v>
      </c>
      <c r="E169" s="260" t="s">
        <v>995</v>
      </c>
      <c r="F169" s="261" t="s">
        <v>996</v>
      </c>
      <c r="G169" s="262" t="s">
        <v>110</v>
      </c>
      <c r="H169" s="263">
        <v>570</v>
      </c>
      <c r="I169" s="264"/>
      <c r="J169" s="265">
        <f>ROUND(I169*H169,2)</f>
        <v>0</v>
      </c>
      <c r="K169" s="261" t="s">
        <v>911</v>
      </c>
      <c r="L169" s="45"/>
      <c r="M169" s="266" t="s">
        <v>19</v>
      </c>
      <c r="N169" s="267" t="s">
        <v>43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251</v>
      </c>
      <c r="AT169" s="224" t="s">
        <v>203</v>
      </c>
      <c r="AU169" s="224" t="s">
        <v>81</v>
      </c>
      <c r="AY169" s="18" t="s">
        <v>168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251</v>
      </c>
      <c r="BM169" s="224" t="s">
        <v>997</v>
      </c>
    </row>
    <row r="170" s="2" customFormat="1">
      <c r="A170" s="39"/>
      <c r="B170" s="40"/>
      <c r="C170" s="41"/>
      <c r="D170" s="279" t="s">
        <v>919</v>
      </c>
      <c r="E170" s="41"/>
      <c r="F170" s="280" t="s">
        <v>998</v>
      </c>
      <c r="G170" s="41"/>
      <c r="H170" s="41"/>
      <c r="I170" s="269"/>
      <c r="J170" s="41"/>
      <c r="K170" s="41"/>
      <c r="L170" s="45"/>
      <c r="M170" s="270"/>
      <c r="N170" s="27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919</v>
      </c>
      <c r="AU170" s="18" t="s">
        <v>81</v>
      </c>
    </row>
    <row r="171" s="13" customFormat="1">
      <c r="A171" s="13"/>
      <c r="B171" s="226"/>
      <c r="C171" s="227"/>
      <c r="D171" s="228" t="s">
        <v>176</v>
      </c>
      <c r="E171" s="229" t="s">
        <v>19</v>
      </c>
      <c r="F171" s="230" t="s">
        <v>340</v>
      </c>
      <c r="G171" s="227"/>
      <c r="H171" s="229" t="s">
        <v>19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176</v>
      </c>
      <c r="AU171" s="236" t="s">
        <v>81</v>
      </c>
      <c r="AV171" s="13" t="s">
        <v>79</v>
      </c>
      <c r="AW171" s="13" t="s">
        <v>33</v>
      </c>
      <c r="AX171" s="13" t="s">
        <v>72</v>
      </c>
      <c r="AY171" s="236" t="s">
        <v>168</v>
      </c>
    </row>
    <row r="172" s="13" customFormat="1">
      <c r="A172" s="13"/>
      <c r="B172" s="226"/>
      <c r="C172" s="227"/>
      <c r="D172" s="228" t="s">
        <v>176</v>
      </c>
      <c r="E172" s="229" t="s">
        <v>19</v>
      </c>
      <c r="F172" s="230" t="s">
        <v>999</v>
      </c>
      <c r="G172" s="227"/>
      <c r="H172" s="229" t="s">
        <v>19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176</v>
      </c>
      <c r="AU172" s="236" t="s">
        <v>81</v>
      </c>
      <c r="AV172" s="13" t="s">
        <v>79</v>
      </c>
      <c r="AW172" s="13" t="s">
        <v>33</v>
      </c>
      <c r="AX172" s="13" t="s">
        <v>72</v>
      </c>
      <c r="AY172" s="236" t="s">
        <v>168</v>
      </c>
    </row>
    <row r="173" s="14" customFormat="1">
      <c r="A173" s="14"/>
      <c r="B173" s="237"/>
      <c r="C173" s="238"/>
      <c r="D173" s="228" t="s">
        <v>176</v>
      </c>
      <c r="E173" s="239" t="s">
        <v>19</v>
      </c>
      <c r="F173" s="240" t="s">
        <v>1000</v>
      </c>
      <c r="G173" s="238"/>
      <c r="H173" s="241">
        <v>570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176</v>
      </c>
      <c r="AU173" s="247" t="s">
        <v>81</v>
      </c>
      <c r="AV173" s="14" t="s">
        <v>81</v>
      </c>
      <c r="AW173" s="14" t="s">
        <v>33</v>
      </c>
      <c r="AX173" s="14" t="s">
        <v>72</v>
      </c>
      <c r="AY173" s="247" t="s">
        <v>168</v>
      </c>
    </row>
    <row r="174" s="15" customFormat="1">
      <c r="A174" s="15"/>
      <c r="B174" s="248"/>
      <c r="C174" s="249"/>
      <c r="D174" s="228" t="s">
        <v>176</v>
      </c>
      <c r="E174" s="250" t="s">
        <v>19</v>
      </c>
      <c r="F174" s="251" t="s">
        <v>180</v>
      </c>
      <c r="G174" s="249"/>
      <c r="H174" s="252">
        <v>570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176</v>
      </c>
      <c r="AU174" s="258" t="s">
        <v>81</v>
      </c>
      <c r="AV174" s="15" t="s">
        <v>174</v>
      </c>
      <c r="AW174" s="15" t="s">
        <v>33</v>
      </c>
      <c r="AX174" s="15" t="s">
        <v>79</v>
      </c>
      <c r="AY174" s="258" t="s">
        <v>168</v>
      </c>
    </row>
    <row r="175" s="2" customFormat="1" ht="66.75" customHeight="1">
      <c r="A175" s="39"/>
      <c r="B175" s="40"/>
      <c r="C175" s="259" t="s">
        <v>258</v>
      </c>
      <c r="D175" s="259" t="s">
        <v>203</v>
      </c>
      <c r="E175" s="260" t="s">
        <v>1001</v>
      </c>
      <c r="F175" s="261" t="s">
        <v>1002</v>
      </c>
      <c r="G175" s="262" t="s">
        <v>110</v>
      </c>
      <c r="H175" s="263">
        <v>2250</v>
      </c>
      <c r="I175" s="264"/>
      <c r="J175" s="265">
        <f>ROUND(I175*H175,2)</f>
        <v>0</v>
      </c>
      <c r="K175" s="261" t="s">
        <v>911</v>
      </c>
      <c r="L175" s="45"/>
      <c r="M175" s="266" t="s">
        <v>19</v>
      </c>
      <c r="N175" s="267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251</v>
      </c>
      <c r="AT175" s="224" t="s">
        <v>203</v>
      </c>
      <c r="AU175" s="224" t="s">
        <v>81</v>
      </c>
      <c r="AY175" s="18" t="s">
        <v>168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251</v>
      </c>
      <c r="BM175" s="224" t="s">
        <v>1003</v>
      </c>
    </row>
    <row r="176" s="2" customFormat="1">
      <c r="A176" s="39"/>
      <c r="B176" s="40"/>
      <c r="C176" s="41"/>
      <c r="D176" s="279" t="s">
        <v>919</v>
      </c>
      <c r="E176" s="41"/>
      <c r="F176" s="280" t="s">
        <v>1004</v>
      </c>
      <c r="G176" s="41"/>
      <c r="H176" s="41"/>
      <c r="I176" s="269"/>
      <c r="J176" s="41"/>
      <c r="K176" s="41"/>
      <c r="L176" s="45"/>
      <c r="M176" s="270"/>
      <c r="N176" s="27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919</v>
      </c>
      <c r="AU176" s="18" t="s">
        <v>81</v>
      </c>
    </row>
    <row r="177" s="13" customFormat="1">
      <c r="A177" s="13"/>
      <c r="B177" s="226"/>
      <c r="C177" s="227"/>
      <c r="D177" s="228" t="s">
        <v>176</v>
      </c>
      <c r="E177" s="229" t="s">
        <v>19</v>
      </c>
      <c r="F177" s="230" t="s">
        <v>340</v>
      </c>
      <c r="G177" s="227"/>
      <c r="H177" s="229" t="s">
        <v>19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176</v>
      </c>
      <c r="AU177" s="236" t="s">
        <v>81</v>
      </c>
      <c r="AV177" s="13" t="s">
        <v>79</v>
      </c>
      <c r="AW177" s="13" t="s">
        <v>33</v>
      </c>
      <c r="AX177" s="13" t="s">
        <v>72</v>
      </c>
      <c r="AY177" s="236" t="s">
        <v>168</v>
      </c>
    </row>
    <row r="178" s="13" customFormat="1">
      <c r="A178" s="13"/>
      <c r="B178" s="226"/>
      <c r="C178" s="227"/>
      <c r="D178" s="228" t="s">
        <v>176</v>
      </c>
      <c r="E178" s="229" t="s">
        <v>19</v>
      </c>
      <c r="F178" s="230" t="s">
        <v>1005</v>
      </c>
      <c r="G178" s="227"/>
      <c r="H178" s="229" t="s">
        <v>19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176</v>
      </c>
      <c r="AU178" s="236" t="s">
        <v>81</v>
      </c>
      <c r="AV178" s="13" t="s">
        <v>79</v>
      </c>
      <c r="AW178" s="13" t="s">
        <v>33</v>
      </c>
      <c r="AX178" s="13" t="s">
        <v>72</v>
      </c>
      <c r="AY178" s="236" t="s">
        <v>168</v>
      </c>
    </row>
    <row r="179" s="14" customFormat="1">
      <c r="A179" s="14"/>
      <c r="B179" s="237"/>
      <c r="C179" s="238"/>
      <c r="D179" s="228" t="s">
        <v>176</v>
      </c>
      <c r="E179" s="239" t="s">
        <v>19</v>
      </c>
      <c r="F179" s="240" t="s">
        <v>1006</v>
      </c>
      <c r="G179" s="238"/>
      <c r="H179" s="241">
        <v>2200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176</v>
      </c>
      <c r="AU179" s="247" t="s">
        <v>81</v>
      </c>
      <c r="AV179" s="14" t="s">
        <v>81</v>
      </c>
      <c r="AW179" s="14" t="s">
        <v>33</v>
      </c>
      <c r="AX179" s="14" t="s">
        <v>72</v>
      </c>
      <c r="AY179" s="247" t="s">
        <v>168</v>
      </c>
    </row>
    <row r="180" s="13" customFormat="1">
      <c r="A180" s="13"/>
      <c r="B180" s="226"/>
      <c r="C180" s="227"/>
      <c r="D180" s="228" t="s">
        <v>176</v>
      </c>
      <c r="E180" s="229" t="s">
        <v>19</v>
      </c>
      <c r="F180" s="230" t="s">
        <v>361</v>
      </c>
      <c r="G180" s="227"/>
      <c r="H180" s="229" t="s">
        <v>19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176</v>
      </c>
      <c r="AU180" s="236" t="s">
        <v>81</v>
      </c>
      <c r="AV180" s="13" t="s">
        <v>79</v>
      </c>
      <c r="AW180" s="13" t="s">
        <v>33</v>
      </c>
      <c r="AX180" s="13" t="s">
        <v>72</v>
      </c>
      <c r="AY180" s="236" t="s">
        <v>168</v>
      </c>
    </row>
    <row r="181" s="14" customFormat="1">
      <c r="A181" s="14"/>
      <c r="B181" s="237"/>
      <c r="C181" s="238"/>
      <c r="D181" s="228" t="s">
        <v>176</v>
      </c>
      <c r="E181" s="239" t="s">
        <v>19</v>
      </c>
      <c r="F181" s="240" t="s">
        <v>388</v>
      </c>
      <c r="G181" s="238"/>
      <c r="H181" s="241">
        <v>50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176</v>
      </c>
      <c r="AU181" s="247" t="s">
        <v>81</v>
      </c>
      <c r="AV181" s="14" t="s">
        <v>81</v>
      </c>
      <c r="AW181" s="14" t="s">
        <v>33</v>
      </c>
      <c r="AX181" s="14" t="s">
        <v>72</v>
      </c>
      <c r="AY181" s="247" t="s">
        <v>168</v>
      </c>
    </row>
    <row r="182" s="15" customFormat="1">
      <c r="A182" s="15"/>
      <c r="B182" s="248"/>
      <c r="C182" s="249"/>
      <c r="D182" s="228" t="s">
        <v>176</v>
      </c>
      <c r="E182" s="250" t="s">
        <v>19</v>
      </c>
      <c r="F182" s="251" t="s">
        <v>180</v>
      </c>
      <c r="G182" s="249"/>
      <c r="H182" s="252">
        <v>2250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176</v>
      </c>
      <c r="AU182" s="258" t="s">
        <v>81</v>
      </c>
      <c r="AV182" s="15" t="s">
        <v>174</v>
      </c>
      <c r="AW182" s="15" t="s">
        <v>33</v>
      </c>
      <c r="AX182" s="15" t="s">
        <v>79</v>
      </c>
      <c r="AY182" s="258" t="s">
        <v>168</v>
      </c>
    </row>
    <row r="183" s="2" customFormat="1" ht="66.75" customHeight="1">
      <c r="A183" s="39"/>
      <c r="B183" s="40"/>
      <c r="C183" s="259" t="s">
        <v>233</v>
      </c>
      <c r="D183" s="259" t="s">
        <v>203</v>
      </c>
      <c r="E183" s="260" t="s">
        <v>1007</v>
      </c>
      <c r="F183" s="261" t="s">
        <v>1008</v>
      </c>
      <c r="G183" s="262" t="s">
        <v>110</v>
      </c>
      <c r="H183" s="263">
        <v>150</v>
      </c>
      <c r="I183" s="264"/>
      <c r="J183" s="265">
        <f>ROUND(I183*H183,2)</f>
        <v>0</v>
      </c>
      <c r="K183" s="261" t="s">
        <v>911</v>
      </c>
      <c r="L183" s="45"/>
      <c r="M183" s="266" t="s">
        <v>19</v>
      </c>
      <c r="N183" s="267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251</v>
      </c>
      <c r="AT183" s="224" t="s">
        <v>203</v>
      </c>
      <c r="AU183" s="224" t="s">
        <v>81</v>
      </c>
      <c r="AY183" s="18" t="s">
        <v>168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251</v>
      </c>
      <c r="BM183" s="224" t="s">
        <v>1009</v>
      </c>
    </row>
    <row r="184" s="2" customFormat="1">
      <c r="A184" s="39"/>
      <c r="B184" s="40"/>
      <c r="C184" s="41"/>
      <c r="D184" s="279" t="s">
        <v>919</v>
      </c>
      <c r="E184" s="41"/>
      <c r="F184" s="280" t="s">
        <v>1010</v>
      </c>
      <c r="G184" s="41"/>
      <c r="H184" s="41"/>
      <c r="I184" s="269"/>
      <c r="J184" s="41"/>
      <c r="K184" s="41"/>
      <c r="L184" s="45"/>
      <c r="M184" s="270"/>
      <c r="N184" s="27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919</v>
      </c>
      <c r="AU184" s="18" t="s">
        <v>81</v>
      </c>
    </row>
    <row r="185" s="13" customFormat="1">
      <c r="A185" s="13"/>
      <c r="B185" s="226"/>
      <c r="C185" s="227"/>
      <c r="D185" s="228" t="s">
        <v>176</v>
      </c>
      <c r="E185" s="229" t="s">
        <v>19</v>
      </c>
      <c r="F185" s="230" t="s">
        <v>340</v>
      </c>
      <c r="G185" s="227"/>
      <c r="H185" s="229" t="s">
        <v>19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176</v>
      </c>
      <c r="AU185" s="236" t="s">
        <v>81</v>
      </c>
      <c r="AV185" s="13" t="s">
        <v>79</v>
      </c>
      <c r="AW185" s="13" t="s">
        <v>33</v>
      </c>
      <c r="AX185" s="13" t="s">
        <v>72</v>
      </c>
      <c r="AY185" s="236" t="s">
        <v>168</v>
      </c>
    </row>
    <row r="186" s="13" customFormat="1">
      <c r="A186" s="13"/>
      <c r="B186" s="226"/>
      <c r="C186" s="227"/>
      <c r="D186" s="228" t="s">
        <v>176</v>
      </c>
      <c r="E186" s="229" t="s">
        <v>19</v>
      </c>
      <c r="F186" s="230" t="s">
        <v>1011</v>
      </c>
      <c r="G186" s="227"/>
      <c r="H186" s="229" t="s">
        <v>19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176</v>
      </c>
      <c r="AU186" s="236" t="s">
        <v>81</v>
      </c>
      <c r="AV186" s="13" t="s">
        <v>79</v>
      </c>
      <c r="AW186" s="13" t="s">
        <v>33</v>
      </c>
      <c r="AX186" s="13" t="s">
        <v>72</v>
      </c>
      <c r="AY186" s="236" t="s">
        <v>168</v>
      </c>
    </row>
    <row r="187" s="14" customFormat="1">
      <c r="A187" s="14"/>
      <c r="B187" s="237"/>
      <c r="C187" s="238"/>
      <c r="D187" s="228" t="s">
        <v>176</v>
      </c>
      <c r="E187" s="239" t="s">
        <v>19</v>
      </c>
      <c r="F187" s="240" t="s">
        <v>855</v>
      </c>
      <c r="G187" s="238"/>
      <c r="H187" s="241">
        <v>150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176</v>
      </c>
      <c r="AU187" s="247" t="s">
        <v>81</v>
      </c>
      <c r="AV187" s="14" t="s">
        <v>81</v>
      </c>
      <c r="AW187" s="14" t="s">
        <v>33</v>
      </c>
      <c r="AX187" s="14" t="s">
        <v>72</v>
      </c>
      <c r="AY187" s="247" t="s">
        <v>168</v>
      </c>
    </row>
    <row r="188" s="15" customFormat="1">
      <c r="A188" s="15"/>
      <c r="B188" s="248"/>
      <c r="C188" s="249"/>
      <c r="D188" s="228" t="s">
        <v>176</v>
      </c>
      <c r="E188" s="250" t="s">
        <v>19</v>
      </c>
      <c r="F188" s="251" t="s">
        <v>180</v>
      </c>
      <c r="G188" s="249"/>
      <c r="H188" s="252">
        <v>150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176</v>
      </c>
      <c r="AU188" s="258" t="s">
        <v>81</v>
      </c>
      <c r="AV188" s="15" t="s">
        <v>174</v>
      </c>
      <c r="AW188" s="15" t="s">
        <v>33</v>
      </c>
      <c r="AX188" s="15" t="s">
        <v>79</v>
      </c>
      <c r="AY188" s="258" t="s">
        <v>168</v>
      </c>
    </row>
    <row r="189" s="2" customFormat="1" ht="66.75" customHeight="1">
      <c r="A189" s="39"/>
      <c r="B189" s="40"/>
      <c r="C189" s="259" t="s">
        <v>267</v>
      </c>
      <c r="D189" s="259" t="s">
        <v>203</v>
      </c>
      <c r="E189" s="260" t="s">
        <v>1012</v>
      </c>
      <c r="F189" s="261" t="s">
        <v>1013</v>
      </c>
      <c r="G189" s="262" t="s">
        <v>110</v>
      </c>
      <c r="H189" s="263">
        <v>70</v>
      </c>
      <c r="I189" s="264"/>
      <c r="J189" s="265">
        <f>ROUND(I189*H189,2)</f>
        <v>0</v>
      </c>
      <c r="K189" s="261" t="s">
        <v>911</v>
      </c>
      <c r="L189" s="45"/>
      <c r="M189" s="266" t="s">
        <v>19</v>
      </c>
      <c r="N189" s="267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251</v>
      </c>
      <c r="AT189" s="224" t="s">
        <v>203</v>
      </c>
      <c r="AU189" s="224" t="s">
        <v>81</v>
      </c>
      <c r="AY189" s="18" t="s">
        <v>168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251</v>
      </c>
      <c r="BM189" s="224" t="s">
        <v>1014</v>
      </c>
    </row>
    <row r="190" s="2" customFormat="1">
      <c r="A190" s="39"/>
      <c r="B190" s="40"/>
      <c r="C190" s="41"/>
      <c r="D190" s="279" t="s">
        <v>919</v>
      </c>
      <c r="E190" s="41"/>
      <c r="F190" s="280" t="s">
        <v>1015</v>
      </c>
      <c r="G190" s="41"/>
      <c r="H190" s="41"/>
      <c r="I190" s="269"/>
      <c r="J190" s="41"/>
      <c r="K190" s="41"/>
      <c r="L190" s="45"/>
      <c r="M190" s="270"/>
      <c r="N190" s="27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919</v>
      </c>
      <c r="AU190" s="18" t="s">
        <v>81</v>
      </c>
    </row>
    <row r="191" s="13" customFormat="1">
      <c r="A191" s="13"/>
      <c r="B191" s="226"/>
      <c r="C191" s="227"/>
      <c r="D191" s="228" t="s">
        <v>176</v>
      </c>
      <c r="E191" s="229" t="s">
        <v>19</v>
      </c>
      <c r="F191" s="230" t="s">
        <v>340</v>
      </c>
      <c r="G191" s="227"/>
      <c r="H191" s="229" t="s">
        <v>19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176</v>
      </c>
      <c r="AU191" s="236" t="s">
        <v>81</v>
      </c>
      <c r="AV191" s="13" t="s">
        <v>79</v>
      </c>
      <c r="AW191" s="13" t="s">
        <v>33</v>
      </c>
      <c r="AX191" s="13" t="s">
        <v>72</v>
      </c>
      <c r="AY191" s="236" t="s">
        <v>168</v>
      </c>
    </row>
    <row r="192" s="13" customFormat="1">
      <c r="A192" s="13"/>
      <c r="B192" s="226"/>
      <c r="C192" s="227"/>
      <c r="D192" s="228" t="s">
        <v>176</v>
      </c>
      <c r="E192" s="229" t="s">
        <v>19</v>
      </c>
      <c r="F192" s="230" t="s">
        <v>1016</v>
      </c>
      <c r="G192" s="227"/>
      <c r="H192" s="229" t="s">
        <v>19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176</v>
      </c>
      <c r="AU192" s="236" t="s">
        <v>81</v>
      </c>
      <c r="AV192" s="13" t="s">
        <v>79</v>
      </c>
      <c r="AW192" s="13" t="s">
        <v>33</v>
      </c>
      <c r="AX192" s="13" t="s">
        <v>72</v>
      </c>
      <c r="AY192" s="236" t="s">
        <v>168</v>
      </c>
    </row>
    <row r="193" s="14" customFormat="1">
      <c r="A193" s="14"/>
      <c r="B193" s="237"/>
      <c r="C193" s="238"/>
      <c r="D193" s="228" t="s">
        <v>176</v>
      </c>
      <c r="E193" s="239" t="s">
        <v>19</v>
      </c>
      <c r="F193" s="240" t="s">
        <v>506</v>
      </c>
      <c r="G193" s="238"/>
      <c r="H193" s="241">
        <v>70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176</v>
      </c>
      <c r="AU193" s="247" t="s">
        <v>81</v>
      </c>
      <c r="AV193" s="14" t="s">
        <v>81</v>
      </c>
      <c r="AW193" s="14" t="s">
        <v>33</v>
      </c>
      <c r="AX193" s="14" t="s">
        <v>72</v>
      </c>
      <c r="AY193" s="247" t="s">
        <v>168</v>
      </c>
    </row>
    <row r="194" s="15" customFormat="1">
      <c r="A194" s="15"/>
      <c r="B194" s="248"/>
      <c r="C194" s="249"/>
      <c r="D194" s="228" t="s">
        <v>176</v>
      </c>
      <c r="E194" s="250" t="s">
        <v>19</v>
      </c>
      <c r="F194" s="251" t="s">
        <v>180</v>
      </c>
      <c r="G194" s="249"/>
      <c r="H194" s="252">
        <v>70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176</v>
      </c>
      <c r="AU194" s="258" t="s">
        <v>81</v>
      </c>
      <c r="AV194" s="15" t="s">
        <v>174</v>
      </c>
      <c r="AW194" s="15" t="s">
        <v>33</v>
      </c>
      <c r="AX194" s="15" t="s">
        <v>79</v>
      </c>
      <c r="AY194" s="258" t="s">
        <v>168</v>
      </c>
    </row>
    <row r="195" s="2" customFormat="1" ht="55.5" customHeight="1">
      <c r="A195" s="39"/>
      <c r="B195" s="40"/>
      <c r="C195" s="259" t="s">
        <v>272</v>
      </c>
      <c r="D195" s="259" t="s">
        <v>203</v>
      </c>
      <c r="E195" s="260" t="s">
        <v>1017</v>
      </c>
      <c r="F195" s="261" t="s">
        <v>1018</v>
      </c>
      <c r="G195" s="262" t="s">
        <v>110</v>
      </c>
      <c r="H195" s="263">
        <v>570</v>
      </c>
      <c r="I195" s="264"/>
      <c r="J195" s="265">
        <f>ROUND(I195*H195,2)</f>
        <v>0</v>
      </c>
      <c r="K195" s="261" t="s">
        <v>911</v>
      </c>
      <c r="L195" s="45"/>
      <c r="M195" s="266" t="s">
        <v>19</v>
      </c>
      <c r="N195" s="267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251</v>
      </c>
      <c r="AT195" s="224" t="s">
        <v>203</v>
      </c>
      <c r="AU195" s="224" t="s">
        <v>81</v>
      </c>
      <c r="AY195" s="18" t="s">
        <v>168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251</v>
      </c>
      <c r="BM195" s="224" t="s">
        <v>1019</v>
      </c>
    </row>
    <row r="196" s="2" customFormat="1">
      <c r="A196" s="39"/>
      <c r="B196" s="40"/>
      <c r="C196" s="41"/>
      <c r="D196" s="279" t="s">
        <v>919</v>
      </c>
      <c r="E196" s="41"/>
      <c r="F196" s="280" t="s">
        <v>1020</v>
      </c>
      <c r="G196" s="41"/>
      <c r="H196" s="41"/>
      <c r="I196" s="269"/>
      <c r="J196" s="41"/>
      <c r="K196" s="41"/>
      <c r="L196" s="45"/>
      <c r="M196" s="270"/>
      <c r="N196" s="27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919</v>
      </c>
      <c r="AU196" s="18" t="s">
        <v>81</v>
      </c>
    </row>
    <row r="197" s="13" customFormat="1">
      <c r="A197" s="13"/>
      <c r="B197" s="226"/>
      <c r="C197" s="227"/>
      <c r="D197" s="228" t="s">
        <v>176</v>
      </c>
      <c r="E197" s="229" t="s">
        <v>19</v>
      </c>
      <c r="F197" s="230" t="s">
        <v>340</v>
      </c>
      <c r="G197" s="227"/>
      <c r="H197" s="229" t="s">
        <v>19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176</v>
      </c>
      <c r="AU197" s="236" t="s">
        <v>81</v>
      </c>
      <c r="AV197" s="13" t="s">
        <v>79</v>
      </c>
      <c r="AW197" s="13" t="s">
        <v>33</v>
      </c>
      <c r="AX197" s="13" t="s">
        <v>72</v>
      </c>
      <c r="AY197" s="236" t="s">
        <v>168</v>
      </c>
    </row>
    <row r="198" s="13" customFormat="1">
      <c r="A198" s="13"/>
      <c r="B198" s="226"/>
      <c r="C198" s="227"/>
      <c r="D198" s="228" t="s">
        <v>176</v>
      </c>
      <c r="E198" s="229" t="s">
        <v>19</v>
      </c>
      <c r="F198" s="230" t="s">
        <v>999</v>
      </c>
      <c r="G198" s="227"/>
      <c r="H198" s="229" t="s">
        <v>19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176</v>
      </c>
      <c r="AU198" s="236" t="s">
        <v>81</v>
      </c>
      <c r="AV198" s="13" t="s">
        <v>79</v>
      </c>
      <c r="AW198" s="13" t="s">
        <v>33</v>
      </c>
      <c r="AX198" s="13" t="s">
        <v>72</v>
      </c>
      <c r="AY198" s="236" t="s">
        <v>168</v>
      </c>
    </row>
    <row r="199" s="14" customFormat="1">
      <c r="A199" s="14"/>
      <c r="B199" s="237"/>
      <c r="C199" s="238"/>
      <c r="D199" s="228" t="s">
        <v>176</v>
      </c>
      <c r="E199" s="239" t="s">
        <v>19</v>
      </c>
      <c r="F199" s="240" t="s">
        <v>1000</v>
      </c>
      <c r="G199" s="238"/>
      <c r="H199" s="241">
        <v>570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176</v>
      </c>
      <c r="AU199" s="247" t="s">
        <v>81</v>
      </c>
      <c r="AV199" s="14" t="s">
        <v>81</v>
      </c>
      <c r="AW199" s="14" t="s">
        <v>33</v>
      </c>
      <c r="AX199" s="14" t="s">
        <v>72</v>
      </c>
      <c r="AY199" s="247" t="s">
        <v>168</v>
      </c>
    </row>
    <row r="200" s="15" customFormat="1">
      <c r="A200" s="15"/>
      <c r="B200" s="248"/>
      <c r="C200" s="249"/>
      <c r="D200" s="228" t="s">
        <v>176</v>
      </c>
      <c r="E200" s="250" t="s">
        <v>19</v>
      </c>
      <c r="F200" s="251" t="s">
        <v>180</v>
      </c>
      <c r="G200" s="249"/>
      <c r="H200" s="252">
        <v>570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176</v>
      </c>
      <c r="AU200" s="258" t="s">
        <v>81</v>
      </c>
      <c r="AV200" s="15" t="s">
        <v>174</v>
      </c>
      <c r="AW200" s="15" t="s">
        <v>33</v>
      </c>
      <c r="AX200" s="15" t="s">
        <v>79</v>
      </c>
      <c r="AY200" s="258" t="s">
        <v>168</v>
      </c>
    </row>
    <row r="201" s="2" customFormat="1" ht="55.5" customHeight="1">
      <c r="A201" s="39"/>
      <c r="B201" s="40"/>
      <c r="C201" s="259" t="s">
        <v>7</v>
      </c>
      <c r="D201" s="259" t="s">
        <v>203</v>
      </c>
      <c r="E201" s="260" t="s">
        <v>1021</v>
      </c>
      <c r="F201" s="261" t="s">
        <v>1022</v>
      </c>
      <c r="G201" s="262" t="s">
        <v>110</v>
      </c>
      <c r="H201" s="263">
        <v>2250</v>
      </c>
      <c r="I201" s="264"/>
      <c r="J201" s="265">
        <f>ROUND(I201*H201,2)</f>
        <v>0</v>
      </c>
      <c r="K201" s="261" t="s">
        <v>911</v>
      </c>
      <c r="L201" s="45"/>
      <c r="M201" s="266" t="s">
        <v>19</v>
      </c>
      <c r="N201" s="267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251</v>
      </c>
      <c r="AT201" s="224" t="s">
        <v>203</v>
      </c>
      <c r="AU201" s="224" t="s">
        <v>81</v>
      </c>
      <c r="AY201" s="18" t="s">
        <v>168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251</v>
      </c>
      <c r="BM201" s="224" t="s">
        <v>1023</v>
      </c>
    </row>
    <row r="202" s="2" customFormat="1">
      <c r="A202" s="39"/>
      <c r="B202" s="40"/>
      <c r="C202" s="41"/>
      <c r="D202" s="279" t="s">
        <v>919</v>
      </c>
      <c r="E202" s="41"/>
      <c r="F202" s="280" t="s">
        <v>1024</v>
      </c>
      <c r="G202" s="41"/>
      <c r="H202" s="41"/>
      <c r="I202" s="269"/>
      <c r="J202" s="41"/>
      <c r="K202" s="41"/>
      <c r="L202" s="45"/>
      <c r="M202" s="270"/>
      <c r="N202" s="27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919</v>
      </c>
      <c r="AU202" s="18" t="s">
        <v>81</v>
      </c>
    </row>
    <row r="203" s="13" customFormat="1">
      <c r="A203" s="13"/>
      <c r="B203" s="226"/>
      <c r="C203" s="227"/>
      <c r="D203" s="228" t="s">
        <v>176</v>
      </c>
      <c r="E203" s="229" t="s">
        <v>19</v>
      </c>
      <c r="F203" s="230" t="s">
        <v>340</v>
      </c>
      <c r="G203" s="227"/>
      <c r="H203" s="229" t="s">
        <v>19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176</v>
      </c>
      <c r="AU203" s="236" t="s">
        <v>81</v>
      </c>
      <c r="AV203" s="13" t="s">
        <v>79</v>
      </c>
      <c r="AW203" s="13" t="s">
        <v>33</v>
      </c>
      <c r="AX203" s="13" t="s">
        <v>72</v>
      </c>
      <c r="AY203" s="236" t="s">
        <v>168</v>
      </c>
    </row>
    <row r="204" s="13" customFormat="1">
      <c r="A204" s="13"/>
      <c r="B204" s="226"/>
      <c r="C204" s="227"/>
      <c r="D204" s="228" t="s">
        <v>176</v>
      </c>
      <c r="E204" s="229" t="s">
        <v>19</v>
      </c>
      <c r="F204" s="230" t="s">
        <v>1005</v>
      </c>
      <c r="G204" s="227"/>
      <c r="H204" s="229" t="s">
        <v>19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176</v>
      </c>
      <c r="AU204" s="236" t="s">
        <v>81</v>
      </c>
      <c r="AV204" s="13" t="s">
        <v>79</v>
      </c>
      <c r="AW204" s="13" t="s">
        <v>33</v>
      </c>
      <c r="AX204" s="13" t="s">
        <v>72</v>
      </c>
      <c r="AY204" s="236" t="s">
        <v>168</v>
      </c>
    </row>
    <row r="205" s="14" customFormat="1">
      <c r="A205" s="14"/>
      <c r="B205" s="237"/>
      <c r="C205" s="238"/>
      <c r="D205" s="228" t="s">
        <v>176</v>
      </c>
      <c r="E205" s="239" t="s">
        <v>19</v>
      </c>
      <c r="F205" s="240" t="s">
        <v>1006</v>
      </c>
      <c r="G205" s="238"/>
      <c r="H205" s="241">
        <v>2200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176</v>
      </c>
      <c r="AU205" s="247" t="s">
        <v>81</v>
      </c>
      <c r="AV205" s="14" t="s">
        <v>81</v>
      </c>
      <c r="AW205" s="14" t="s">
        <v>33</v>
      </c>
      <c r="AX205" s="14" t="s">
        <v>72</v>
      </c>
      <c r="AY205" s="247" t="s">
        <v>168</v>
      </c>
    </row>
    <row r="206" s="13" customFormat="1">
      <c r="A206" s="13"/>
      <c r="B206" s="226"/>
      <c r="C206" s="227"/>
      <c r="D206" s="228" t="s">
        <v>176</v>
      </c>
      <c r="E206" s="229" t="s">
        <v>19</v>
      </c>
      <c r="F206" s="230" t="s">
        <v>361</v>
      </c>
      <c r="G206" s="227"/>
      <c r="H206" s="229" t="s">
        <v>19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176</v>
      </c>
      <c r="AU206" s="236" t="s">
        <v>81</v>
      </c>
      <c r="AV206" s="13" t="s">
        <v>79</v>
      </c>
      <c r="AW206" s="13" t="s">
        <v>33</v>
      </c>
      <c r="AX206" s="13" t="s">
        <v>72</v>
      </c>
      <c r="AY206" s="236" t="s">
        <v>168</v>
      </c>
    </row>
    <row r="207" s="14" customFormat="1">
      <c r="A207" s="14"/>
      <c r="B207" s="237"/>
      <c r="C207" s="238"/>
      <c r="D207" s="228" t="s">
        <v>176</v>
      </c>
      <c r="E207" s="239" t="s">
        <v>19</v>
      </c>
      <c r="F207" s="240" t="s">
        <v>388</v>
      </c>
      <c r="G207" s="238"/>
      <c r="H207" s="241">
        <v>50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176</v>
      </c>
      <c r="AU207" s="247" t="s">
        <v>81</v>
      </c>
      <c r="AV207" s="14" t="s">
        <v>81</v>
      </c>
      <c r="AW207" s="14" t="s">
        <v>33</v>
      </c>
      <c r="AX207" s="14" t="s">
        <v>72</v>
      </c>
      <c r="AY207" s="247" t="s">
        <v>168</v>
      </c>
    </row>
    <row r="208" s="15" customFormat="1">
      <c r="A208" s="15"/>
      <c r="B208" s="248"/>
      <c r="C208" s="249"/>
      <c r="D208" s="228" t="s">
        <v>176</v>
      </c>
      <c r="E208" s="250" t="s">
        <v>19</v>
      </c>
      <c r="F208" s="251" t="s">
        <v>180</v>
      </c>
      <c r="G208" s="249"/>
      <c r="H208" s="252">
        <v>2250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176</v>
      </c>
      <c r="AU208" s="258" t="s">
        <v>81</v>
      </c>
      <c r="AV208" s="15" t="s">
        <v>174</v>
      </c>
      <c r="AW208" s="15" t="s">
        <v>33</v>
      </c>
      <c r="AX208" s="15" t="s">
        <v>79</v>
      </c>
      <c r="AY208" s="258" t="s">
        <v>168</v>
      </c>
    </row>
    <row r="209" s="2" customFormat="1" ht="55.5" customHeight="1">
      <c r="A209" s="39"/>
      <c r="B209" s="40"/>
      <c r="C209" s="259" t="s">
        <v>281</v>
      </c>
      <c r="D209" s="259" t="s">
        <v>203</v>
      </c>
      <c r="E209" s="260" t="s">
        <v>1025</v>
      </c>
      <c r="F209" s="261" t="s">
        <v>1026</v>
      </c>
      <c r="G209" s="262" t="s">
        <v>110</v>
      </c>
      <c r="H209" s="263">
        <v>150</v>
      </c>
      <c r="I209" s="264"/>
      <c r="J209" s="265">
        <f>ROUND(I209*H209,2)</f>
        <v>0</v>
      </c>
      <c r="K209" s="261" t="s">
        <v>911</v>
      </c>
      <c r="L209" s="45"/>
      <c r="M209" s="266" t="s">
        <v>19</v>
      </c>
      <c r="N209" s="267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251</v>
      </c>
      <c r="AT209" s="224" t="s">
        <v>203</v>
      </c>
      <c r="AU209" s="224" t="s">
        <v>81</v>
      </c>
      <c r="AY209" s="18" t="s">
        <v>168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251</v>
      </c>
      <c r="BM209" s="224" t="s">
        <v>1027</v>
      </c>
    </row>
    <row r="210" s="2" customFormat="1">
      <c r="A210" s="39"/>
      <c r="B210" s="40"/>
      <c r="C210" s="41"/>
      <c r="D210" s="279" t="s">
        <v>919</v>
      </c>
      <c r="E210" s="41"/>
      <c r="F210" s="280" t="s">
        <v>1028</v>
      </c>
      <c r="G210" s="41"/>
      <c r="H210" s="41"/>
      <c r="I210" s="269"/>
      <c r="J210" s="41"/>
      <c r="K210" s="41"/>
      <c r="L210" s="45"/>
      <c r="M210" s="270"/>
      <c r="N210" s="27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919</v>
      </c>
      <c r="AU210" s="18" t="s">
        <v>81</v>
      </c>
    </row>
    <row r="211" s="13" customFormat="1">
      <c r="A211" s="13"/>
      <c r="B211" s="226"/>
      <c r="C211" s="227"/>
      <c r="D211" s="228" t="s">
        <v>176</v>
      </c>
      <c r="E211" s="229" t="s">
        <v>19</v>
      </c>
      <c r="F211" s="230" t="s">
        <v>340</v>
      </c>
      <c r="G211" s="227"/>
      <c r="H211" s="229" t="s">
        <v>19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176</v>
      </c>
      <c r="AU211" s="236" t="s">
        <v>81</v>
      </c>
      <c r="AV211" s="13" t="s">
        <v>79</v>
      </c>
      <c r="AW211" s="13" t="s">
        <v>33</v>
      </c>
      <c r="AX211" s="13" t="s">
        <v>72</v>
      </c>
      <c r="AY211" s="236" t="s">
        <v>168</v>
      </c>
    </row>
    <row r="212" s="13" customFormat="1">
      <c r="A212" s="13"/>
      <c r="B212" s="226"/>
      <c r="C212" s="227"/>
      <c r="D212" s="228" t="s">
        <v>176</v>
      </c>
      <c r="E212" s="229" t="s">
        <v>19</v>
      </c>
      <c r="F212" s="230" t="s">
        <v>1011</v>
      </c>
      <c r="G212" s="227"/>
      <c r="H212" s="229" t="s">
        <v>19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176</v>
      </c>
      <c r="AU212" s="236" t="s">
        <v>81</v>
      </c>
      <c r="AV212" s="13" t="s">
        <v>79</v>
      </c>
      <c r="AW212" s="13" t="s">
        <v>33</v>
      </c>
      <c r="AX212" s="13" t="s">
        <v>72</v>
      </c>
      <c r="AY212" s="236" t="s">
        <v>168</v>
      </c>
    </row>
    <row r="213" s="14" customFormat="1">
      <c r="A213" s="14"/>
      <c r="B213" s="237"/>
      <c r="C213" s="238"/>
      <c r="D213" s="228" t="s">
        <v>176</v>
      </c>
      <c r="E213" s="239" t="s">
        <v>19</v>
      </c>
      <c r="F213" s="240" t="s">
        <v>855</v>
      </c>
      <c r="G213" s="238"/>
      <c r="H213" s="241">
        <v>150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176</v>
      </c>
      <c r="AU213" s="247" t="s">
        <v>81</v>
      </c>
      <c r="AV213" s="14" t="s">
        <v>81</v>
      </c>
      <c r="AW213" s="14" t="s">
        <v>33</v>
      </c>
      <c r="AX213" s="14" t="s">
        <v>72</v>
      </c>
      <c r="AY213" s="247" t="s">
        <v>168</v>
      </c>
    </row>
    <row r="214" s="15" customFormat="1">
      <c r="A214" s="15"/>
      <c r="B214" s="248"/>
      <c r="C214" s="249"/>
      <c r="D214" s="228" t="s">
        <v>176</v>
      </c>
      <c r="E214" s="250" t="s">
        <v>19</v>
      </c>
      <c r="F214" s="251" t="s">
        <v>180</v>
      </c>
      <c r="G214" s="249"/>
      <c r="H214" s="252">
        <v>150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176</v>
      </c>
      <c r="AU214" s="258" t="s">
        <v>81</v>
      </c>
      <c r="AV214" s="15" t="s">
        <v>174</v>
      </c>
      <c r="AW214" s="15" t="s">
        <v>33</v>
      </c>
      <c r="AX214" s="15" t="s">
        <v>79</v>
      </c>
      <c r="AY214" s="258" t="s">
        <v>168</v>
      </c>
    </row>
    <row r="215" s="2" customFormat="1" ht="55.5" customHeight="1">
      <c r="A215" s="39"/>
      <c r="B215" s="40"/>
      <c r="C215" s="259" t="s">
        <v>285</v>
      </c>
      <c r="D215" s="259" t="s">
        <v>203</v>
      </c>
      <c r="E215" s="260" t="s">
        <v>1029</v>
      </c>
      <c r="F215" s="261" t="s">
        <v>1030</v>
      </c>
      <c r="G215" s="262" t="s">
        <v>110</v>
      </c>
      <c r="H215" s="263">
        <v>70</v>
      </c>
      <c r="I215" s="264"/>
      <c r="J215" s="265">
        <f>ROUND(I215*H215,2)</f>
        <v>0</v>
      </c>
      <c r="K215" s="261" t="s">
        <v>911</v>
      </c>
      <c r="L215" s="45"/>
      <c r="M215" s="266" t="s">
        <v>19</v>
      </c>
      <c r="N215" s="267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251</v>
      </c>
      <c r="AT215" s="224" t="s">
        <v>203</v>
      </c>
      <c r="AU215" s="224" t="s">
        <v>81</v>
      </c>
      <c r="AY215" s="18" t="s">
        <v>168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251</v>
      </c>
      <c r="BM215" s="224" t="s">
        <v>1031</v>
      </c>
    </row>
    <row r="216" s="2" customFormat="1">
      <c r="A216" s="39"/>
      <c r="B216" s="40"/>
      <c r="C216" s="41"/>
      <c r="D216" s="279" t="s">
        <v>919</v>
      </c>
      <c r="E216" s="41"/>
      <c r="F216" s="280" t="s">
        <v>1032</v>
      </c>
      <c r="G216" s="41"/>
      <c r="H216" s="41"/>
      <c r="I216" s="269"/>
      <c r="J216" s="41"/>
      <c r="K216" s="41"/>
      <c r="L216" s="45"/>
      <c r="M216" s="270"/>
      <c r="N216" s="27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919</v>
      </c>
      <c r="AU216" s="18" t="s">
        <v>81</v>
      </c>
    </row>
    <row r="217" s="13" customFormat="1">
      <c r="A217" s="13"/>
      <c r="B217" s="226"/>
      <c r="C217" s="227"/>
      <c r="D217" s="228" t="s">
        <v>176</v>
      </c>
      <c r="E217" s="229" t="s">
        <v>19</v>
      </c>
      <c r="F217" s="230" t="s">
        <v>340</v>
      </c>
      <c r="G217" s="227"/>
      <c r="H217" s="229" t="s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176</v>
      </c>
      <c r="AU217" s="236" t="s">
        <v>81</v>
      </c>
      <c r="AV217" s="13" t="s">
        <v>79</v>
      </c>
      <c r="AW217" s="13" t="s">
        <v>33</v>
      </c>
      <c r="AX217" s="13" t="s">
        <v>72</v>
      </c>
      <c r="AY217" s="236" t="s">
        <v>168</v>
      </c>
    </row>
    <row r="218" s="13" customFormat="1">
      <c r="A218" s="13"/>
      <c r="B218" s="226"/>
      <c r="C218" s="227"/>
      <c r="D218" s="228" t="s">
        <v>176</v>
      </c>
      <c r="E218" s="229" t="s">
        <v>19</v>
      </c>
      <c r="F218" s="230" t="s">
        <v>1016</v>
      </c>
      <c r="G218" s="227"/>
      <c r="H218" s="229" t="s">
        <v>19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176</v>
      </c>
      <c r="AU218" s="236" t="s">
        <v>81</v>
      </c>
      <c r="AV218" s="13" t="s">
        <v>79</v>
      </c>
      <c r="AW218" s="13" t="s">
        <v>33</v>
      </c>
      <c r="AX218" s="13" t="s">
        <v>72</v>
      </c>
      <c r="AY218" s="236" t="s">
        <v>168</v>
      </c>
    </row>
    <row r="219" s="14" customFormat="1">
      <c r="A219" s="14"/>
      <c r="B219" s="237"/>
      <c r="C219" s="238"/>
      <c r="D219" s="228" t="s">
        <v>176</v>
      </c>
      <c r="E219" s="239" t="s">
        <v>19</v>
      </c>
      <c r="F219" s="240" t="s">
        <v>506</v>
      </c>
      <c r="G219" s="238"/>
      <c r="H219" s="241">
        <v>70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176</v>
      </c>
      <c r="AU219" s="247" t="s">
        <v>81</v>
      </c>
      <c r="AV219" s="14" t="s">
        <v>81</v>
      </c>
      <c r="AW219" s="14" t="s">
        <v>33</v>
      </c>
      <c r="AX219" s="14" t="s">
        <v>72</v>
      </c>
      <c r="AY219" s="247" t="s">
        <v>168</v>
      </c>
    </row>
    <row r="220" s="15" customFormat="1">
      <c r="A220" s="15"/>
      <c r="B220" s="248"/>
      <c r="C220" s="249"/>
      <c r="D220" s="228" t="s">
        <v>176</v>
      </c>
      <c r="E220" s="250" t="s">
        <v>19</v>
      </c>
      <c r="F220" s="251" t="s">
        <v>180</v>
      </c>
      <c r="G220" s="249"/>
      <c r="H220" s="252">
        <v>70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176</v>
      </c>
      <c r="AU220" s="258" t="s">
        <v>81</v>
      </c>
      <c r="AV220" s="15" t="s">
        <v>174</v>
      </c>
      <c r="AW220" s="15" t="s">
        <v>33</v>
      </c>
      <c r="AX220" s="15" t="s">
        <v>79</v>
      </c>
      <c r="AY220" s="258" t="s">
        <v>168</v>
      </c>
    </row>
    <row r="221" s="2" customFormat="1" ht="44.25" customHeight="1">
      <c r="A221" s="39"/>
      <c r="B221" s="40"/>
      <c r="C221" s="259" t="s">
        <v>289</v>
      </c>
      <c r="D221" s="259" t="s">
        <v>203</v>
      </c>
      <c r="E221" s="260" t="s">
        <v>1033</v>
      </c>
      <c r="F221" s="261" t="s">
        <v>1034</v>
      </c>
      <c r="G221" s="262" t="s">
        <v>110</v>
      </c>
      <c r="H221" s="263">
        <v>28</v>
      </c>
      <c r="I221" s="264"/>
      <c r="J221" s="265">
        <f>ROUND(I221*H221,2)</f>
        <v>0</v>
      </c>
      <c r="K221" s="261" t="s">
        <v>911</v>
      </c>
      <c r="L221" s="45"/>
      <c r="M221" s="266" t="s">
        <v>19</v>
      </c>
      <c r="N221" s="267" t="s">
        <v>43</v>
      </c>
      <c r="O221" s="85"/>
      <c r="P221" s="222">
        <f>O221*H221</f>
        <v>0</v>
      </c>
      <c r="Q221" s="222">
        <v>0.00183</v>
      </c>
      <c r="R221" s="222">
        <f>Q221*H221</f>
        <v>0.051240000000000001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251</v>
      </c>
      <c r="AT221" s="224" t="s">
        <v>203</v>
      </c>
      <c r="AU221" s="224" t="s">
        <v>81</v>
      </c>
      <c r="AY221" s="18" t="s">
        <v>168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251</v>
      </c>
      <c r="BM221" s="224" t="s">
        <v>1035</v>
      </c>
    </row>
    <row r="222" s="2" customFormat="1">
      <c r="A222" s="39"/>
      <c r="B222" s="40"/>
      <c r="C222" s="41"/>
      <c r="D222" s="279" t="s">
        <v>919</v>
      </c>
      <c r="E222" s="41"/>
      <c r="F222" s="280" t="s">
        <v>1036</v>
      </c>
      <c r="G222" s="41"/>
      <c r="H222" s="41"/>
      <c r="I222" s="269"/>
      <c r="J222" s="41"/>
      <c r="K222" s="41"/>
      <c r="L222" s="45"/>
      <c r="M222" s="270"/>
      <c r="N222" s="27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919</v>
      </c>
      <c r="AU222" s="18" t="s">
        <v>81</v>
      </c>
    </row>
    <row r="223" s="13" customFormat="1">
      <c r="A223" s="13"/>
      <c r="B223" s="226"/>
      <c r="C223" s="227"/>
      <c r="D223" s="228" t="s">
        <v>176</v>
      </c>
      <c r="E223" s="229" t="s">
        <v>19</v>
      </c>
      <c r="F223" s="230" t="s">
        <v>340</v>
      </c>
      <c r="G223" s="227"/>
      <c r="H223" s="229" t="s">
        <v>19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176</v>
      </c>
      <c r="AU223" s="236" t="s">
        <v>81</v>
      </c>
      <c r="AV223" s="13" t="s">
        <v>79</v>
      </c>
      <c r="AW223" s="13" t="s">
        <v>33</v>
      </c>
      <c r="AX223" s="13" t="s">
        <v>72</v>
      </c>
      <c r="AY223" s="236" t="s">
        <v>168</v>
      </c>
    </row>
    <row r="224" s="13" customFormat="1">
      <c r="A224" s="13"/>
      <c r="B224" s="226"/>
      <c r="C224" s="227"/>
      <c r="D224" s="228" t="s">
        <v>176</v>
      </c>
      <c r="E224" s="229" t="s">
        <v>19</v>
      </c>
      <c r="F224" s="230" t="s">
        <v>1037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176</v>
      </c>
      <c r="AU224" s="236" t="s">
        <v>81</v>
      </c>
      <c r="AV224" s="13" t="s">
        <v>79</v>
      </c>
      <c r="AW224" s="13" t="s">
        <v>33</v>
      </c>
      <c r="AX224" s="13" t="s">
        <v>72</v>
      </c>
      <c r="AY224" s="236" t="s">
        <v>168</v>
      </c>
    </row>
    <row r="225" s="14" customFormat="1">
      <c r="A225" s="14"/>
      <c r="B225" s="237"/>
      <c r="C225" s="238"/>
      <c r="D225" s="228" t="s">
        <v>176</v>
      </c>
      <c r="E225" s="239" t="s">
        <v>19</v>
      </c>
      <c r="F225" s="240" t="s">
        <v>1038</v>
      </c>
      <c r="G225" s="238"/>
      <c r="H225" s="241">
        <v>28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176</v>
      </c>
      <c r="AU225" s="247" t="s">
        <v>81</v>
      </c>
      <c r="AV225" s="14" t="s">
        <v>81</v>
      </c>
      <c r="AW225" s="14" t="s">
        <v>33</v>
      </c>
      <c r="AX225" s="14" t="s">
        <v>72</v>
      </c>
      <c r="AY225" s="247" t="s">
        <v>168</v>
      </c>
    </row>
    <row r="226" s="15" customFormat="1">
      <c r="A226" s="15"/>
      <c r="B226" s="248"/>
      <c r="C226" s="249"/>
      <c r="D226" s="228" t="s">
        <v>176</v>
      </c>
      <c r="E226" s="250" t="s">
        <v>19</v>
      </c>
      <c r="F226" s="251" t="s">
        <v>180</v>
      </c>
      <c r="G226" s="249"/>
      <c r="H226" s="252">
        <v>28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176</v>
      </c>
      <c r="AU226" s="258" t="s">
        <v>81</v>
      </c>
      <c r="AV226" s="15" t="s">
        <v>174</v>
      </c>
      <c r="AW226" s="15" t="s">
        <v>33</v>
      </c>
      <c r="AX226" s="15" t="s">
        <v>79</v>
      </c>
      <c r="AY226" s="258" t="s">
        <v>168</v>
      </c>
    </row>
    <row r="227" s="2" customFormat="1" ht="49.05" customHeight="1">
      <c r="A227" s="39"/>
      <c r="B227" s="40"/>
      <c r="C227" s="259" t="s">
        <v>293</v>
      </c>
      <c r="D227" s="259" t="s">
        <v>203</v>
      </c>
      <c r="E227" s="260" t="s">
        <v>1039</v>
      </c>
      <c r="F227" s="261" t="s">
        <v>1040</v>
      </c>
      <c r="G227" s="262" t="s">
        <v>110</v>
      </c>
      <c r="H227" s="263">
        <v>204</v>
      </c>
      <c r="I227" s="264"/>
      <c r="J227" s="265">
        <f>ROUND(I227*H227,2)</f>
        <v>0</v>
      </c>
      <c r="K227" s="261" t="s">
        <v>911</v>
      </c>
      <c r="L227" s="45"/>
      <c r="M227" s="266" t="s">
        <v>19</v>
      </c>
      <c r="N227" s="267" t="s">
        <v>43</v>
      </c>
      <c r="O227" s="85"/>
      <c r="P227" s="222">
        <f>O227*H227</f>
        <v>0</v>
      </c>
      <c r="Q227" s="222">
        <v>0.0036600000000000001</v>
      </c>
      <c r="R227" s="222">
        <f>Q227*H227</f>
        <v>0.74663999999999997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251</v>
      </c>
      <c r="AT227" s="224" t="s">
        <v>203</v>
      </c>
      <c r="AU227" s="224" t="s">
        <v>81</v>
      </c>
      <c r="AY227" s="18" t="s">
        <v>168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251</v>
      </c>
      <c r="BM227" s="224" t="s">
        <v>1041</v>
      </c>
    </row>
    <row r="228" s="2" customFormat="1">
      <c r="A228" s="39"/>
      <c r="B228" s="40"/>
      <c r="C228" s="41"/>
      <c r="D228" s="279" t="s">
        <v>919</v>
      </c>
      <c r="E228" s="41"/>
      <c r="F228" s="280" t="s">
        <v>1042</v>
      </c>
      <c r="G228" s="41"/>
      <c r="H228" s="41"/>
      <c r="I228" s="269"/>
      <c r="J228" s="41"/>
      <c r="K228" s="41"/>
      <c r="L228" s="45"/>
      <c r="M228" s="270"/>
      <c r="N228" s="27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919</v>
      </c>
      <c r="AU228" s="18" t="s">
        <v>81</v>
      </c>
    </row>
    <row r="229" s="13" customFormat="1">
      <c r="A229" s="13"/>
      <c r="B229" s="226"/>
      <c r="C229" s="227"/>
      <c r="D229" s="228" t="s">
        <v>176</v>
      </c>
      <c r="E229" s="229" t="s">
        <v>19</v>
      </c>
      <c r="F229" s="230" t="s">
        <v>340</v>
      </c>
      <c r="G229" s="227"/>
      <c r="H229" s="229" t="s">
        <v>19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176</v>
      </c>
      <c r="AU229" s="236" t="s">
        <v>81</v>
      </c>
      <c r="AV229" s="13" t="s">
        <v>79</v>
      </c>
      <c r="AW229" s="13" t="s">
        <v>33</v>
      </c>
      <c r="AX229" s="13" t="s">
        <v>72</v>
      </c>
      <c r="AY229" s="236" t="s">
        <v>168</v>
      </c>
    </row>
    <row r="230" s="13" customFormat="1">
      <c r="A230" s="13"/>
      <c r="B230" s="226"/>
      <c r="C230" s="227"/>
      <c r="D230" s="228" t="s">
        <v>176</v>
      </c>
      <c r="E230" s="229" t="s">
        <v>19</v>
      </c>
      <c r="F230" s="230" t="s">
        <v>1043</v>
      </c>
      <c r="G230" s="227"/>
      <c r="H230" s="229" t="s">
        <v>19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176</v>
      </c>
      <c r="AU230" s="236" t="s">
        <v>81</v>
      </c>
      <c r="AV230" s="13" t="s">
        <v>79</v>
      </c>
      <c r="AW230" s="13" t="s">
        <v>33</v>
      </c>
      <c r="AX230" s="13" t="s">
        <v>72</v>
      </c>
      <c r="AY230" s="236" t="s">
        <v>168</v>
      </c>
    </row>
    <row r="231" s="14" customFormat="1">
      <c r="A231" s="14"/>
      <c r="B231" s="237"/>
      <c r="C231" s="238"/>
      <c r="D231" s="228" t="s">
        <v>176</v>
      </c>
      <c r="E231" s="239" t="s">
        <v>19</v>
      </c>
      <c r="F231" s="240" t="s">
        <v>1044</v>
      </c>
      <c r="G231" s="238"/>
      <c r="H231" s="241">
        <v>204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176</v>
      </c>
      <c r="AU231" s="247" t="s">
        <v>81</v>
      </c>
      <c r="AV231" s="14" t="s">
        <v>81</v>
      </c>
      <c r="AW231" s="14" t="s">
        <v>33</v>
      </c>
      <c r="AX231" s="14" t="s">
        <v>72</v>
      </c>
      <c r="AY231" s="247" t="s">
        <v>168</v>
      </c>
    </row>
    <row r="232" s="15" customFormat="1">
      <c r="A232" s="15"/>
      <c r="B232" s="248"/>
      <c r="C232" s="249"/>
      <c r="D232" s="228" t="s">
        <v>176</v>
      </c>
      <c r="E232" s="250" t="s">
        <v>19</v>
      </c>
      <c r="F232" s="251" t="s">
        <v>180</v>
      </c>
      <c r="G232" s="249"/>
      <c r="H232" s="252">
        <v>204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176</v>
      </c>
      <c r="AU232" s="258" t="s">
        <v>81</v>
      </c>
      <c r="AV232" s="15" t="s">
        <v>174</v>
      </c>
      <c r="AW232" s="15" t="s">
        <v>33</v>
      </c>
      <c r="AX232" s="15" t="s">
        <v>79</v>
      </c>
      <c r="AY232" s="258" t="s">
        <v>168</v>
      </c>
    </row>
    <row r="233" s="2" customFormat="1" ht="37.8" customHeight="1">
      <c r="A233" s="39"/>
      <c r="B233" s="40"/>
      <c r="C233" s="259" t="s">
        <v>299</v>
      </c>
      <c r="D233" s="259" t="s">
        <v>203</v>
      </c>
      <c r="E233" s="260" t="s">
        <v>1045</v>
      </c>
      <c r="F233" s="261" t="s">
        <v>1046</v>
      </c>
      <c r="G233" s="262" t="s">
        <v>224</v>
      </c>
      <c r="H233" s="263">
        <v>4</v>
      </c>
      <c r="I233" s="264"/>
      <c r="J233" s="265">
        <f>ROUND(I233*H233,2)</f>
        <v>0</v>
      </c>
      <c r="K233" s="261" t="s">
        <v>911</v>
      </c>
      <c r="L233" s="45"/>
      <c r="M233" s="266" t="s">
        <v>19</v>
      </c>
      <c r="N233" s="267" t="s">
        <v>43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251</v>
      </c>
      <c r="AT233" s="224" t="s">
        <v>203</v>
      </c>
      <c r="AU233" s="224" t="s">
        <v>81</v>
      </c>
      <c r="AY233" s="18" t="s">
        <v>168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79</v>
      </c>
      <c r="BK233" s="225">
        <f>ROUND(I233*H233,2)</f>
        <v>0</v>
      </c>
      <c r="BL233" s="18" t="s">
        <v>251</v>
      </c>
      <c r="BM233" s="224" t="s">
        <v>1047</v>
      </c>
    </row>
    <row r="234" s="2" customFormat="1">
      <c r="A234" s="39"/>
      <c r="B234" s="40"/>
      <c r="C234" s="41"/>
      <c r="D234" s="279" t="s">
        <v>919</v>
      </c>
      <c r="E234" s="41"/>
      <c r="F234" s="280" t="s">
        <v>1048</v>
      </c>
      <c r="G234" s="41"/>
      <c r="H234" s="41"/>
      <c r="I234" s="269"/>
      <c r="J234" s="41"/>
      <c r="K234" s="41"/>
      <c r="L234" s="45"/>
      <c r="M234" s="270"/>
      <c r="N234" s="27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919</v>
      </c>
      <c r="AU234" s="18" t="s">
        <v>81</v>
      </c>
    </row>
    <row r="235" s="2" customFormat="1" ht="37.8" customHeight="1">
      <c r="A235" s="39"/>
      <c r="B235" s="40"/>
      <c r="C235" s="259" t="s">
        <v>303</v>
      </c>
      <c r="D235" s="259" t="s">
        <v>203</v>
      </c>
      <c r="E235" s="260" t="s">
        <v>1049</v>
      </c>
      <c r="F235" s="261" t="s">
        <v>1050</v>
      </c>
      <c r="G235" s="262" t="s">
        <v>224</v>
      </c>
      <c r="H235" s="263">
        <v>5</v>
      </c>
      <c r="I235" s="264"/>
      <c r="J235" s="265">
        <f>ROUND(I235*H235,2)</f>
        <v>0</v>
      </c>
      <c r="K235" s="261" t="s">
        <v>911</v>
      </c>
      <c r="L235" s="45"/>
      <c r="M235" s="266" t="s">
        <v>19</v>
      </c>
      <c r="N235" s="267" t="s">
        <v>43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251</v>
      </c>
      <c r="AT235" s="224" t="s">
        <v>203</v>
      </c>
      <c r="AU235" s="224" t="s">
        <v>81</v>
      </c>
      <c r="AY235" s="18" t="s">
        <v>168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251</v>
      </c>
      <c r="BM235" s="224" t="s">
        <v>1051</v>
      </c>
    </row>
    <row r="236" s="2" customFormat="1">
      <c r="A236" s="39"/>
      <c r="B236" s="40"/>
      <c r="C236" s="41"/>
      <c r="D236" s="279" t="s">
        <v>919</v>
      </c>
      <c r="E236" s="41"/>
      <c r="F236" s="280" t="s">
        <v>1052</v>
      </c>
      <c r="G236" s="41"/>
      <c r="H236" s="41"/>
      <c r="I236" s="269"/>
      <c r="J236" s="41"/>
      <c r="K236" s="41"/>
      <c r="L236" s="45"/>
      <c r="M236" s="270"/>
      <c r="N236" s="27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919</v>
      </c>
      <c r="AU236" s="18" t="s">
        <v>81</v>
      </c>
    </row>
    <row r="237" s="2" customFormat="1" ht="16.5" customHeight="1">
      <c r="A237" s="39"/>
      <c r="B237" s="40"/>
      <c r="C237" s="212" t="s">
        <v>307</v>
      </c>
      <c r="D237" s="212" t="s">
        <v>169</v>
      </c>
      <c r="E237" s="213" t="s">
        <v>1053</v>
      </c>
      <c r="F237" s="214" t="s">
        <v>1054</v>
      </c>
      <c r="G237" s="215" t="s">
        <v>910</v>
      </c>
      <c r="H237" s="216">
        <v>2</v>
      </c>
      <c r="I237" s="217"/>
      <c r="J237" s="218">
        <f>ROUND(I237*H237,2)</f>
        <v>0</v>
      </c>
      <c r="K237" s="214" t="s">
        <v>911</v>
      </c>
      <c r="L237" s="219"/>
      <c r="M237" s="220" t="s">
        <v>19</v>
      </c>
      <c r="N237" s="221" t="s">
        <v>43</v>
      </c>
      <c r="O237" s="85"/>
      <c r="P237" s="222">
        <f>O237*H237</f>
        <v>0</v>
      </c>
      <c r="Q237" s="222">
        <v>0.108</v>
      </c>
      <c r="R237" s="222">
        <f>Q237*H237</f>
        <v>0.216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485</v>
      </c>
      <c r="AT237" s="224" t="s">
        <v>169</v>
      </c>
      <c r="AU237" s="224" t="s">
        <v>81</v>
      </c>
      <c r="AY237" s="18" t="s">
        <v>168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79</v>
      </c>
      <c r="BK237" s="225">
        <f>ROUND(I237*H237,2)</f>
        <v>0</v>
      </c>
      <c r="BL237" s="18" t="s">
        <v>485</v>
      </c>
      <c r="BM237" s="224" t="s">
        <v>1055</v>
      </c>
    </row>
    <row r="238" s="2" customFormat="1" ht="44.25" customHeight="1">
      <c r="A238" s="39"/>
      <c r="B238" s="40"/>
      <c r="C238" s="259" t="s">
        <v>311</v>
      </c>
      <c r="D238" s="259" t="s">
        <v>203</v>
      </c>
      <c r="E238" s="260" t="s">
        <v>1056</v>
      </c>
      <c r="F238" s="261" t="s">
        <v>1057</v>
      </c>
      <c r="G238" s="262" t="s">
        <v>910</v>
      </c>
      <c r="H238" s="263">
        <v>8</v>
      </c>
      <c r="I238" s="264"/>
      <c r="J238" s="265">
        <f>ROUND(I238*H238,2)</f>
        <v>0</v>
      </c>
      <c r="K238" s="261" t="s">
        <v>911</v>
      </c>
      <c r="L238" s="45"/>
      <c r="M238" s="266" t="s">
        <v>19</v>
      </c>
      <c r="N238" s="267" t="s">
        <v>43</v>
      </c>
      <c r="O238" s="85"/>
      <c r="P238" s="222">
        <f>O238*H238</f>
        <v>0</v>
      </c>
      <c r="Q238" s="222">
        <v>0.10100000000000001</v>
      </c>
      <c r="R238" s="222">
        <f>Q238*H238</f>
        <v>0.80800000000000005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251</v>
      </c>
      <c r="AT238" s="224" t="s">
        <v>203</v>
      </c>
      <c r="AU238" s="224" t="s">
        <v>81</v>
      </c>
      <c r="AY238" s="18" t="s">
        <v>168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251</v>
      </c>
      <c r="BM238" s="224" t="s">
        <v>1058</v>
      </c>
    </row>
    <row r="239" s="2" customFormat="1">
      <c r="A239" s="39"/>
      <c r="B239" s="40"/>
      <c r="C239" s="41"/>
      <c r="D239" s="279" t="s">
        <v>919</v>
      </c>
      <c r="E239" s="41"/>
      <c r="F239" s="280" t="s">
        <v>1059</v>
      </c>
      <c r="G239" s="41"/>
      <c r="H239" s="41"/>
      <c r="I239" s="269"/>
      <c r="J239" s="41"/>
      <c r="K239" s="41"/>
      <c r="L239" s="45"/>
      <c r="M239" s="270"/>
      <c r="N239" s="27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919</v>
      </c>
      <c r="AU239" s="18" t="s">
        <v>81</v>
      </c>
    </row>
    <row r="240" s="13" customFormat="1">
      <c r="A240" s="13"/>
      <c r="B240" s="226"/>
      <c r="C240" s="227"/>
      <c r="D240" s="228" t="s">
        <v>176</v>
      </c>
      <c r="E240" s="229" t="s">
        <v>19</v>
      </c>
      <c r="F240" s="230" t="s">
        <v>1060</v>
      </c>
      <c r="G240" s="227"/>
      <c r="H240" s="229" t="s">
        <v>19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176</v>
      </c>
      <c r="AU240" s="236" t="s">
        <v>81</v>
      </c>
      <c r="AV240" s="13" t="s">
        <v>79</v>
      </c>
      <c r="AW240" s="13" t="s">
        <v>33</v>
      </c>
      <c r="AX240" s="13" t="s">
        <v>72</v>
      </c>
      <c r="AY240" s="236" t="s">
        <v>168</v>
      </c>
    </row>
    <row r="241" s="14" customFormat="1">
      <c r="A241" s="14"/>
      <c r="B241" s="237"/>
      <c r="C241" s="238"/>
      <c r="D241" s="228" t="s">
        <v>176</v>
      </c>
      <c r="E241" s="239" t="s">
        <v>19</v>
      </c>
      <c r="F241" s="240" t="s">
        <v>81</v>
      </c>
      <c r="G241" s="238"/>
      <c r="H241" s="241">
        <v>2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176</v>
      </c>
      <c r="AU241" s="247" t="s">
        <v>81</v>
      </c>
      <c r="AV241" s="14" t="s">
        <v>81</v>
      </c>
      <c r="AW241" s="14" t="s">
        <v>33</v>
      </c>
      <c r="AX241" s="14" t="s">
        <v>72</v>
      </c>
      <c r="AY241" s="247" t="s">
        <v>168</v>
      </c>
    </row>
    <row r="242" s="13" customFormat="1">
      <c r="A242" s="13"/>
      <c r="B242" s="226"/>
      <c r="C242" s="227"/>
      <c r="D242" s="228" t="s">
        <v>176</v>
      </c>
      <c r="E242" s="229" t="s">
        <v>19</v>
      </c>
      <c r="F242" s="230" t="s">
        <v>1061</v>
      </c>
      <c r="G242" s="227"/>
      <c r="H242" s="229" t="s">
        <v>19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176</v>
      </c>
      <c r="AU242" s="236" t="s">
        <v>81</v>
      </c>
      <c r="AV242" s="13" t="s">
        <v>79</v>
      </c>
      <c r="AW242" s="13" t="s">
        <v>33</v>
      </c>
      <c r="AX242" s="13" t="s">
        <v>72</v>
      </c>
      <c r="AY242" s="236" t="s">
        <v>168</v>
      </c>
    </row>
    <row r="243" s="14" customFormat="1">
      <c r="A243" s="14"/>
      <c r="B243" s="237"/>
      <c r="C243" s="238"/>
      <c r="D243" s="228" t="s">
        <v>176</v>
      </c>
      <c r="E243" s="239" t="s">
        <v>19</v>
      </c>
      <c r="F243" s="240" t="s">
        <v>202</v>
      </c>
      <c r="G243" s="238"/>
      <c r="H243" s="241">
        <v>6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176</v>
      </c>
      <c r="AU243" s="247" t="s">
        <v>81</v>
      </c>
      <c r="AV243" s="14" t="s">
        <v>81</v>
      </c>
      <c r="AW243" s="14" t="s">
        <v>33</v>
      </c>
      <c r="AX243" s="14" t="s">
        <v>72</v>
      </c>
      <c r="AY243" s="247" t="s">
        <v>168</v>
      </c>
    </row>
    <row r="244" s="15" customFormat="1">
      <c r="A244" s="15"/>
      <c r="B244" s="248"/>
      <c r="C244" s="249"/>
      <c r="D244" s="228" t="s">
        <v>176</v>
      </c>
      <c r="E244" s="250" t="s">
        <v>19</v>
      </c>
      <c r="F244" s="251" t="s">
        <v>180</v>
      </c>
      <c r="G244" s="249"/>
      <c r="H244" s="252">
        <v>8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8" t="s">
        <v>176</v>
      </c>
      <c r="AU244" s="258" t="s">
        <v>81</v>
      </c>
      <c r="AV244" s="15" t="s">
        <v>174</v>
      </c>
      <c r="AW244" s="15" t="s">
        <v>33</v>
      </c>
      <c r="AX244" s="15" t="s">
        <v>79</v>
      </c>
      <c r="AY244" s="258" t="s">
        <v>168</v>
      </c>
    </row>
    <row r="245" s="2" customFormat="1" ht="62.7" customHeight="1">
      <c r="A245" s="39"/>
      <c r="B245" s="40"/>
      <c r="C245" s="259" t="s">
        <v>316</v>
      </c>
      <c r="D245" s="259" t="s">
        <v>203</v>
      </c>
      <c r="E245" s="260" t="s">
        <v>1062</v>
      </c>
      <c r="F245" s="261" t="s">
        <v>1063</v>
      </c>
      <c r="G245" s="262" t="s">
        <v>910</v>
      </c>
      <c r="H245" s="263">
        <v>8</v>
      </c>
      <c r="I245" s="264"/>
      <c r="J245" s="265">
        <f>ROUND(I245*H245,2)</f>
        <v>0</v>
      </c>
      <c r="K245" s="261" t="s">
        <v>911</v>
      </c>
      <c r="L245" s="45"/>
      <c r="M245" s="266" t="s">
        <v>19</v>
      </c>
      <c r="N245" s="267" t="s">
        <v>43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0.255</v>
      </c>
      <c r="T245" s="223">
        <f>S245*H245</f>
        <v>2.04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251</v>
      </c>
      <c r="AT245" s="224" t="s">
        <v>203</v>
      </c>
      <c r="AU245" s="224" t="s">
        <v>81</v>
      </c>
      <c r="AY245" s="18" t="s">
        <v>168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79</v>
      </c>
      <c r="BK245" s="225">
        <f>ROUND(I245*H245,2)</f>
        <v>0</v>
      </c>
      <c r="BL245" s="18" t="s">
        <v>251</v>
      </c>
      <c r="BM245" s="224" t="s">
        <v>1064</v>
      </c>
    </row>
    <row r="246" s="2" customFormat="1">
      <c r="A246" s="39"/>
      <c r="B246" s="40"/>
      <c r="C246" s="41"/>
      <c r="D246" s="279" t="s">
        <v>919</v>
      </c>
      <c r="E246" s="41"/>
      <c r="F246" s="280" t="s">
        <v>1065</v>
      </c>
      <c r="G246" s="41"/>
      <c r="H246" s="41"/>
      <c r="I246" s="269"/>
      <c r="J246" s="41"/>
      <c r="K246" s="41"/>
      <c r="L246" s="45"/>
      <c r="M246" s="270"/>
      <c r="N246" s="271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919</v>
      </c>
      <c r="AU246" s="18" t="s">
        <v>81</v>
      </c>
    </row>
    <row r="247" s="2" customFormat="1" ht="16.5" customHeight="1">
      <c r="A247" s="39"/>
      <c r="B247" s="40"/>
      <c r="C247" s="259" t="s">
        <v>320</v>
      </c>
      <c r="D247" s="259" t="s">
        <v>203</v>
      </c>
      <c r="E247" s="260" t="s">
        <v>1066</v>
      </c>
      <c r="F247" s="261" t="s">
        <v>1067</v>
      </c>
      <c r="G247" s="262" t="s">
        <v>917</v>
      </c>
      <c r="H247" s="263">
        <v>2.3999999999999999</v>
      </c>
      <c r="I247" s="264"/>
      <c r="J247" s="265">
        <f>ROUND(I247*H247,2)</f>
        <v>0</v>
      </c>
      <c r="K247" s="261" t="s">
        <v>911</v>
      </c>
      <c r="L247" s="45"/>
      <c r="M247" s="266" t="s">
        <v>19</v>
      </c>
      <c r="N247" s="267" t="s">
        <v>43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2.4500000000000002</v>
      </c>
      <c r="T247" s="223">
        <f>S247*H247</f>
        <v>5.8799999999999999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79</v>
      </c>
      <c r="AT247" s="224" t="s">
        <v>203</v>
      </c>
      <c r="AU247" s="224" t="s">
        <v>81</v>
      </c>
      <c r="AY247" s="18" t="s">
        <v>168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79</v>
      </c>
      <c r="BK247" s="225">
        <f>ROUND(I247*H247,2)</f>
        <v>0</v>
      </c>
      <c r="BL247" s="18" t="s">
        <v>79</v>
      </c>
      <c r="BM247" s="224" t="s">
        <v>1068</v>
      </c>
    </row>
    <row r="248" s="2" customFormat="1">
      <c r="A248" s="39"/>
      <c r="B248" s="40"/>
      <c r="C248" s="41"/>
      <c r="D248" s="279" t="s">
        <v>919</v>
      </c>
      <c r="E248" s="41"/>
      <c r="F248" s="280" t="s">
        <v>1069</v>
      </c>
      <c r="G248" s="41"/>
      <c r="H248" s="41"/>
      <c r="I248" s="269"/>
      <c r="J248" s="41"/>
      <c r="K248" s="41"/>
      <c r="L248" s="45"/>
      <c r="M248" s="270"/>
      <c r="N248" s="27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919</v>
      </c>
      <c r="AU248" s="18" t="s">
        <v>81</v>
      </c>
    </row>
    <row r="249" s="13" customFormat="1">
      <c r="A249" s="13"/>
      <c r="B249" s="226"/>
      <c r="C249" s="227"/>
      <c r="D249" s="228" t="s">
        <v>176</v>
      </c>
      <c r="E249" s="229" t="s">
        <v>19</v>
      </c>
      <c r="F249" s="230" t="s">
        <v>1070</v>
      </c>
      <c r="G249" s="227"/>
      <c r="H249" s="229" t="s">
        <v>19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176</v>
      </c>
      <c r="AU249" s="236" t="s">
        <v>81</v>
      </c>
      <c r="AV249" s="13" t="s">
        <v>79</v>
      </c>
      <c r="AW249" s="13" t="s">
        <v>33</v>
      </c>
      <c r="AX249" s="13" t="s">
        <v>72</v>
      </c>
      <c r="AY249" s="236" t="s">
        <v>168</v>
      </c>
    </row>
    <row r="250" s="14" customFormat="1">
      <c r="A250" s="14"/>
      <c r="B250" s="237"/>
      <c r="C250" s="238"/>
      <c r="D250" s="228" t="s">
        <v>176</v>
      </c>
      <c r="E250" s="239" t="s">
        <v>19</v>
      </c>
      <c r="F250" s="240" t="s">
        <v>1071</v>
      </c>
      <c r="G250" s="238"/>
      <c r="H250" s="241">
        <v>2.3999999999999999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176</v>
      </c>
      <c r="AU250" s="247" t="s">
        <v>81</v>
      </c>
      <c r="AV250" s="14" t="s">
        <v>81</v>
      </c>
      <c r="AW250" s="14" t="s">
        <v>33</v>
      </c>
      <c r="AX250" s="14" t="s">
        <v>72</v>
      </c>
      <c r="AY250" s="247" t="s">
        <v>168</v>
      </c>
    </row>
    <row r="251" s="15" customFormat="1">
      <c r="A251" s="15"/>
      <c r="B251" s="248"/>
      <c r="C251" s="249"/>
      <c r="D251" s="228" t="s">
        <v>176</v>
      </c>
      <c r="E251" s="250" t="s">
        <v>19</v>
      </c>
      <c r="F251" s="251" t="s">
        <v>180</v>
      </c>
      <c r="G251" s="249"/>
      <c r="H251" s="252">
        <v>2.3999999999999999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8" t="s">
        <v>176</v>
      </c>
      <c r="AU251" s="258" t="s">
        <v>81</v>
      </c>
      <c r="AV251" s="15" t="s">
        <v>174</v>
      </c>
      <c r="AW251" s="15" t="s">
        <v>33</v>
      </c>
      <c r="AX251" s="15" t="s">
        <v>79</v>
      </c>
      <c r="AY251" s="258" t="s">
        <v>168</v>
      </c>
    </row>
    <row r="252" s="2" customFormat="1" ht="24.15" customHeight="1">
      <c r="A252" s="39"/>
      <c r="B252" s="40"/>
      <c r="C252" s="212" t="s">
        <v>324</v>
      </c>
      <c r="D252" s="212" t="s">
        <v>169</v>
      </c>
      <c r="E252" s="213" t="s">
        <v>1072</v>
      </c>
      <c r="F252" s="214" t="s">
        <v>1073</v>
      </c>
      <c r="G252" s="215" t="s">
        <v>110</v>
      </c>
      <c r="H252" s="216">
        <v>12</v>
      </c>
      <c r="I252" s="217"/>
      <c r="J252" s="218">
        <f>ROUND(I252*H252,2)</f>
        <v>0</v>
      </c>
      <c r="K252" s="214" t="s">
        <v>911</v>
      </c>
      <c r="L252" s="219"/>
      <c r="M252" s="220" t="s">
        <v>19</v>
      </c>
      <c r="N252" s="221" t="s">
        <v>43</v>
      </c>
      <c r="O252" s="85"/>
      <c r="P252" s="222">
        <f>O252*H252</f>
        <v>0</v>
      </c>
      <c r="Q252" s="222">
        <v>0.017149999999999999</v>
      </c>
      <c r="R252" s="222">
        <f>Q252*H252</f>
        <v>0.20579999999999998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250</v>
      </c>
      <c r="AT252" s="224" t="s">
        <v>169</v>
      </c>
      <c r="AU252" s="224" t="s">
        <v>81</v>
      </c>
      <c r="AY252" s="18" t="s">
        <v>168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251</v>
      </c>
      <c r="BM252" s="224" t="s">
        <v>1074</v>
      </c>
    </row>
    <row r="253" s="2" customFormat="1">
      <c r="A253" s="39"/>
      <c r="B253" s="40"/>
      <c r="C253" s="41"/>
      <c r="D253" s="228" t="s">
        <v>207</v>
      </c>
      <c r="E253" s="41"/>
      <c r="F253" s="268" t="s">
        <v>1075</v>
      </c>
      <c r="G253" s="41"/>
      <c r="H253" s="41"/>
      <c r="I253" s="269"/>
      <c r="J253" s="41"/>
      <c r="K253" s="41"/>
      <c r="L253" s="45"/>
      <c r="M253" s="270"/>
      <c r="N253" s="27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207</v>
      </c>
      <c r="AU253" s="18" t="s">
        <v>81</v>
      </c>
    </row>
    <row r="254" s="2" customFormat="1" ht="66.75" customHeight="1">
      <c r="A254" s="39"/>
      <c r="B254" s="40"/>
      <c r="C254" s="259" t="s">
        <v>328</v>
      </c>
      <c r="D254" s="259" t="s">
        <v>203</v>
      </c>
      <c r="E254" s="260" t="s">
        <v>1076</v>
      </c>
      <c r="F254" s="261" t="s">
        <v>1077</v>
      </c>
      <c r="G254" s="262" t="s">
        <v>110</v>
      </c>
      <c r="H254" s="263">
        <v>12</v>
      </c>
      <c r="I254" s="264"/>
      <c r="J254" s="265">
        <f>ROUND(I254*H254,2)</f>
        <v>0</v>
      </c>
      <c r="K254" s="261" t="s">
        <v>911</v>
      </c>
      <c r="L254" s="45"/>
      <c r="M254" s="266" t="s">
        <v>19</v>
      </c>
      <c r="N254" s="267" t="s">
        <v>43</v>
      </c>
      <c r="O254" s="85"/>
      <c r="P254" s="222">
        <f>O254*H254</f>
        <v>0</v>
      </c>
      <c r="Q254" s="222">
        <v>0.00010000000000000001</v>
      </c>
      <c r="R254" s="222">
        <f>Q254*H254</f>
        <v>0.0012000000000000001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251</v>
      </c>
      <c r="AT254" s="224" t="s">
        <v>203</v>
      </c>
      <c r="AU254" s="224" t="s">
        <v>81</v>
      </c>
      <c r="AY254" s="18" t="s">
        <v>168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251</v>
      </c>
      <c r="BM254" s="224" t="s">
        <v>1078</v>
      </c>
    </row>
    <row r="255" s="2" customFormat="1">
      <c r="A255" s="39"/>
      <c r="B255" s="40"/>
      <c r="C255" s="41"/>
      <c r="D255" s="279" t="s">
        <v>919</v>
      </c>
      <c r="E255" s="41"/>
      <c r="F255" s="280" t="s">
        <v>1079</v>
      </c>
      <c r="G255" s="41"/>
      <c r="H255" s="41"/>
      <c r="I255" s="269"/>
      <c r="J255" s="41"/>
      <c r="K255" s="41"/>
      <c r="L255" s="45"/>
      <c r="M255" s="270"/>
      <c r="N255" s="27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919</v>
      </c>
      <c r="AU255" s="18" t="s">
        <v>81</v>
      </c>
    </row>
    <row r="256" s="2" customFormat="1">
      <c r="A256" s="39"/>
      <c r="B256" s="40"/>
      <c r="C256" s="41"/>
      <c r="D256" s="228" t="s">
        <v>207</v>
      </c>
      <c r="E256" s="41"/>
      <c r="F256" s="268" t="s">
        <v>1080</v>
      </c>
      <c r="G256" s="41"/>
      <c r="H256" s="41"/>
      <c r="I256" s="269"/>
      <c r="J256" s="41"/>
      <c r="K256" s="41"/>
      <c r="L256" s="45"/>
      <c r="M256" s="270"/>
      <c r="N256" s="27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207</v>
      </c>
      <c r="AU256" s="18" t="s">
        <v>81</v>
      </c>
    </row>
    <row r="257" s="2" customFormat="1" ht="33" customHeight="1">
      <c r="A257" s="39"/>
      <c r="B257" s="40"/>
      <c r="C257" s="259" t="s">
        <v>332</v>
      </c>
      <c r="D257" s="259" t="s">
        <v>203</v>
      </c>
      <c r="E257" s="260" t="s">
        <v>1081</v>
      </c>
      <c r="F257" s="261" t="s">
        <v>1082</v>
      </c>
      <c r="G257" s="262" t="s">
        <v>224</v>
      </c>
      <c r="H257" s="263">
        <v>4</v>
      </c>
      <c r="I257" s="264"/>
      <c r="J257" s="265">
        <f>ROUND(I257*H257,2)</f>
        <v>0</v>
      </c>
      <c r="K257" s="261" t="s">
        <v>911</v>
      </c>
      <c r="L257" s="45"/>
      <c r="M257" s="266" t="s">
        <v>19</v>
      </c>
      <c r="N257" s="267" t="s">
        <v>43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0.14899999999999999</v>
      </c>
      <c r="T257" s="223">
        <f>S257*H257</f>
        <v>0.59599999999999997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251</v>
      </c>
      <c r="AT257" s="224" t="s">
        <v>203</v>
      </c>
      <c r="AU257" s="224" t="s">
        <v>81</v>
      </c>
      <c r="AY257" s="18" t="s">
        <v>168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79</v>
      </c>
      <c r="BK257" s="225">
        <f>ROUND(I257*H257,2)</f>
        <v>0</v>
      </c>
      <c r="BL257" s="18" t="s">
        <v>251</v>
      </c>
      <c r="BM257" s="224" t="s">
        <v>1083</v>
      </c>
    </row>
    <row r="258" s="2" customFormat="1">
      <c r="A258" s="39"/>
      <c r="B258" s="40"/>
      <c r="C258" s="41"/>
      <c r="D258" s="279" t="s">
        <v>919</v>
      </c>
      <c r="E258" s="41"/>
      <c r="F258" s="280" t="s">
        <v>1084</v>
      </c>
      <c r="G258" s="41"/>
      <c r="H258" s="41"/>
      <c r="I258" s="269"/>
      <c r="J258" s="41"/>
      <c r="K258" s="41"/>
      <c r="L258" s="45"/>
      <c r="M258" s="270"/>
      <c r="N258" s="27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919</v>
      </c>
      <c r="AU258" s="18" t="s">
        <v>81</v>
      </c>
    </row>
    <row r="259" s="13" customFormat="1">
      <c r="A259" s="13"/>
      <c r="B259" s="226"/>
      <c r="C259" s="227"/>
      <c r="D259" s="228" t="s">
        <v>176</v>
      </c>
      <c r="E259" s="229" t="s">
        <v>19</v>
      </c>
      <c r="F259" s="230" t="s">
        <v>1085</v>
      </c>
      <c r="G259" s="227"/>
      <c r="H259" s="229" t="s">
        <v>19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6" t="s">
        <v>176</v>
      </c>
      <c r="AU259" s="236" t="s">
        <v>81</v>
      </c>
      <c r="AV259" s="13" t="s">
        <v>79</v>
      </c>
      <c r="AW259" s="13" t="s">
        <v>33</v>
      </c>
      <c r="AX259" s="13" t="s">
        <v>72</v>
      </c>
      <c r="AY259" s="236" t="s">
        <v>168</v>
      </c>
    </row>
    <row r="260" s="14" customFormat="1">
      <c r="A260" s="14"/>
      <c r="B260" s="237"/>
      <c r="C260" s="238"/>
      <c r="D260" s="228" t="s">
        <v>176</v>
      </c>
      <c r="E260" s="239" t="s">
        <v>19</v>
      </c>
      <c r="F260" s="240" t="s">
        <v>174</v>
      </c>
      <c r="G260" s="238"/>
      <c r="H260" s="241">
        <v>4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176</v>
      </c>
      <c r="AU260" s="247" t="s">
        <v>81</v>
      </c>
      <c r="AV260" s="14" t="s">
        <v>81</v>
      </c>
      <c r="AW260" s="14" t="s">
        <v>33</v>
      </c>
      <c r="AX260" s="14" t="s">
        <v>72</v>
      </c>
      <c r="AY260" s="247" t="s">
        <v>168</v>
      </c>
    </row>
    <row r="261" s="15" customFormat="1">
      <c r="A261" s="15"/>
      <c r="B261" s="248"/>
      <c r="C261" s="249"/>
      <c r="D261" s="228" t="s">
        <v>176</v>
      </c>
      <c r="E261" s="250" t="s">
        <v>19</v>
      </c>
      <c r="F261" s="251" t="s">
        <v>180</v>
      </c>
      <c r="G261" s="249"/>
      <c r="H261" s="252">
        <v>4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176</v>
      </c>
      <c r="AU261" s="258" t="s">
        <v>81</v>
      </c>
      <c r="AV261" s="15" t="s">
        <v>174</v>
      </c>
      <c r="AW261" s="15" t="s">
        <v>33</v>
      </c>
      <c r="AX261" s="15" t="s">
        <v>79</v>
      </c>
      <c r="AY261" s="258" t="s">
        <v>168</v>
      </c>
    </row>
    <row r="262" s="2" customFormat="1" ht="33" customHeight="1">
      <c r="A262" s="39"/>
      <c r="B262" s="40"/>
      <c r="C262" s="259" t="s">
        <v>336</v>
      </c>
      <c r="D262" s="259" t="s">
        <v>203</v>
      </c>
      <c r="E262" s="260" t="s">
        <v>1086</v>
      </c>
      <c r="F262" s="261" t="s">
        <v>1087</v>
      </c>
      <c r="G262" s="262" t="s">
        <v>224</v>
      </c>
      <c r="H262" s="263">
        <v>1</v>
      </c>
      <c r="I262" s="264"/>
      <c r="J262" s="265">
        <f>ROUND(I262*H262,2)</f>
        <v>0</v>
      </c>
      <c r="K262" s="261" t="s">
        <v>911</v>
      </c>
      <c r="L262" s="45"/>
      <c r="M262" s="266" t="s">
        <v>19</v>
      </c>
      <c r="N262" s="267" t="s">
        <v>43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0.20699999999999999</v>
      </c>
      <c r="T262" s="223">
        <f>S262*H262</f>
        <v>0.20699999999999999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251</v>
      </c>
      <c r="AT262" s="224" t="s">
        <v>203</v>
      </c>
      <c r="AU262" s="224" t="s">
        <v>81</v>
      </c>
      <c r="AY262" s="18" t="s">
        <v>168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251</v>
      </c>
      <c r="BM262" s="224" t="s">
        <v>1088</v>
      </c>
    </row>
    <row r="263" s="2" customFormat="1">
      <c r="A263" s="39"/>
      <c r="B263" s="40"/>
      <c r="C263" s="41"/>
      <c r="D263" s="279" t="s">
        <v>919</v>
      </c>
      <c r="E263" s="41"/>
      <c r="F263" s="280" t="s">
        <v>1089</v>
      </c>
      <c r="G263" s="41"/>
      <c r="H263" s="41"/>
      <c r="I263" s="269"/>
      <c r="J263" s="41"/>
      <c r="K263" s="41"/>
      <c r="L263" s="45"/>
      <c r="M263" s="270"/>
      <c r="N263" s="27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919</v>
      </c>
      <c r="AU263" s="18" t="s">
        <v>81</v>
      </c>
    </row>
    <row r="264" s="13" customFormat="1">
      <c r="A264" s="13"/>
      <c r="B264" s="226"/>
      <c r="C264" s="227"/>
      <c r="D264" s="228" t="s">
        <v>176</v>
      </c>
      <c r="E264" s="229" t="s">
        <v>19</v>
      </c>
      <c r="F264" s="230" t="s">
        <v>1090</v>
      </c>
      <c r="G264" s="227"/>
      <c r="H264" s="229" t="s">
        <v>19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176</v>
      </c>
      <c r="AU264" s="236" t="s">
        <v>81</v>
      </c>
      <c r="AV264" s="13" t="s">
        <v>79</v>
      </c>
      <c r="AW264" s="13" t="s">
        <v>33</v>
      </c>
      <c r="AX264" s="13" t="s">
        <v>72</v>
      </c>
      <c r="AY264" s="236" t="s">
        <v>168</v>
      </c>
    </row>
    <row r="265" s="14" customFormat="1">
      <c r="A265" s="14"/>
      <c r="B265" s="237"/>
      <c r="C265" s="238"/>
      <c r="D265" s="228" t="s">
        <v>176</v>
      </c>
      <c r="E265" s="239" t="s">
        <v>19</v>
      </c>
      <c r="F265" s="240" t="s">
        <v>79</v>
      </c>
      <c r="G265" s="238"/>
      <c r="H265" s="241">
        <v>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176</v>
      </c>
      <c r="AU265" s="247" t="s">
        <v>81</v>
      </c>
      <c r="AV265" s="14" t="s">
        <v>81</v>
      </c>
      <c r="AW265" s="14" t="s">
        <v>33</v>
      </c>
      <c r="AX265" s="14" t="s">
        <v>72</v>
      </c>
      <c r="AY265" s="247" t="s">
        <v>168</v>
      </c>
    </row>
    <row r="266" s="15" customFormat="1">
      <c r="A266" s="15"/>
      <c r="B266" s="248"/>
      <c r="C266" s="249"/>
      <c r="D266" s="228" t="s">
        <v>176</v>
      </c>
      <c r="E266" s="250" t="s">
        <v>19</v>
      </c>
      <c r="F266" s="251" t="s">
        <v>180</v>
      </c>
      <c r="G266" s="249"/>
      <c r="H266" s="252">
        <v>1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8" t="s">
        <v>176</v>
      </c>
      <c r="AU266" s="258" t="s">
        <v>81</v>
      </c>
      <c r="AV266" s="15" t="s">
        <v>174</v>
      </c>
      <c r="AW266" s="15" t="s">
        <v>33</v>
      </c>
      <c r="AX266" s="15" t="s">
        <v>79</v>
      </c>
      <c r="AY266" s="258" t="s">
        <v>168</v>
      </c>
    </row>
    <row r="267" s="12" customFormat="1" ht="25.92" customHeight="1">
      <c r="A267" s="12"/>
      <c r="B267" s="198"/>
      <c r="C267" s="199"/>
      <c r="D267" s="200" t="s">
        <v>71</v>
      </c>
      <c r="E267" s="201" t="s">
        <v>1091</v>
      </c>
      <c r="F267" s="201" t="s">
        <v>1092</v>
      </c>
      <c r="G267" s="199"/>
      <c r="H267" s="199"/>
      <c r="I267" s="202"/>
      <c r="J267" s="203">
        <f>BK267</f>
        <v>0</v>
      </c>
      <c r="K267" s="199"/>
      <c r="L267" s="204"/>
      <c r="M267" s="205"/>
      <c r="N267" s="206"/>
      <c r="O267" s="206"/>
      <c r="P267" s="207">
        <f>SUM(P268:P273)</f>
        <v>0</v>
      </c>
      <c r="Q267" s="206"/>
      <c r="R267" s="207">
        <f>SUM(R268:R273)</f>
        <v>0</v>
      </c>
      <c r="S267" s="206"/>
      <c r="T267" s="208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9" t="s">
        <v>174</v>
      </c>
      <c r="AT267" s="210" t="s">
        <v>71</v>
      </c>
      <c r="AU267" s="210" t="s">
        <v>72</v>
      </c>
      <c r="AY267" s="209" t="s">
        <v>168</v>
      </c>
      <c r="BK267" s="211">
        <f>SUM(BK268:BK273)</f>
        <v>0</v>
      </c>
    </row>
    <row r="268" s="2" customFormat="1" ht="24.15" customHeight="1">
      <c r="A268" s="39"/>
      <c r="B268" s="40"/>
      <c r="C268" s="259" t="s">
        <v>343</v>
      </c>
      <c r="D268" s="259" t="s">
        <v>203</v>
      </c>
      <c r="E268" s="260" t="s">
        <v>1093</v>
      </c>
      <c r="F268" s="261" t="s">
        <v>1094</v>
      </c>
      <c r="G268" s="262" t="s">
        <v>1095</v>
      </c>
      <c r="H268" s="263">
        <v>8</v>
      </c>
      <c r="I268" s="264"/>
      <c r="J268" s="265">
        <f>ROUND(I268*H268,2)</f>
        <v>0</v>
      </c>
      <c r="K268" s="261" t="s">
        <v>911</v>
      </c>
      <c r="L268" s="45"/>
      <c r="M268" s="266" t="s">
        <v>19</v>
      </c>
      <c r="N268" s="267" t="s">
        <v>43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219</v>
      </c>
      <c r="AT268" s="224" t="s">
        <v>203</v>
      </c>
      <c r="AU268" s="224" t="s">
        <v>79</v>
      </c>
      <c r="AY268" s="18" t="s">
        <v>168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79</v>
      </c>
      <c r="BK268" s="225">
        <f>ROUND(I268*H268,2)</f>
        <v>0</v>
      </c>
      <c r="BL268" s="18" t="s">
        <v>219</v>
      </c>
      <c r="BM268" s="224" t="s">
        <v>1096</v>
      </c>
    </row>
    <row r="269" s="2" customFormat="1">
      <c r="A269" s="39"/>
      <c r="B269" s="40"/>
      <c r="C269" s="41"/>
      <c r="D269" s="279" t="s">
        <v>919</v>
      </c>
      <c r="E269" s="41"/>
      <c r="F269" s="280" t="s">
        <v>1097</v>
      </c>
      <c r="G269" s="41"/>
      <c r="H269" s="41"/>
      <c r="I269" s="269"/>
      <c r="J269" s="41"/>
      <c r="K269" s="41"/>
      <c r="L269" s="45"/>
      <c r="M269" s="270"/>
      <c r="N269" s="27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919</v>
      </c>
      <c r="AU269" s="18" t="s">
        <v>79</v>
      </c>
    </row>
    <row r="270" s="2" customFormat="1">
      <c r="A270" s="39"/>
      <c r="B270" s="40"/>
      <c r="C270" s="41"/>
      <c r="D270" s="228" t="s">
        <v>207</v>
      </c>
      <c r="E270" s="41"/>
      <c r="F270" s="268" t="s">
        <v>1098</v>
      </c>
      <c r="G270" s="41"/>
      <c r="H270" s="41"/>
      <c r="I270" s="269"/>
      <c r="J270" s="41"/>
      <c r="K270" s="41"/>
      <c r="L270" s="45"/>
      <c r="M270" s="270"/>
      <c r="N270" s="27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207</v>
      </c>
      <c r="AU270" s="18" t="s">
        <v>79</v>
      </c>
    </row>
    <row r="271" s="2" customFormat="1" ht="24.15" customHeight="1">
      <c r="A271" s="39"/>
      <c r="B271" s="40"/>
      <c r="C271" s="259" t="s">
        <v>347</v>
      </c>
      <c r="D271" s="259" t="s">
        <v>203</v>
      </c>
      <c r="E271" s="260" t="s">
        <v>1099</v>
      </c>
      <c r="F271" s="261" t="s">
        <v>1100</v>
      </c>
      <c r="G271" s="262" t="s">
        <v>1095</v>
      </c>
      <c r="H271" s="263">
        <v>24</v>
      </c>
      <c r="I271" s="264"/>
      <c r="J271" s="265">
        <f>ROUND(I271*H271,2)</f>
        <v>0</v>
      </c>
      <c r="K271" s="261" t="s">
        <v>911</v>
      </c>
      <c r="L271" s="45"/>
      <c r="M271" s="266" t="s">
        <v>19</v>
      </c>
      <c r="N271" s="267" t="s">
        <v>43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219</v>
      </c>
      <c r="AT271" s="224" t="s">
        <v>203</v>
      </c>
      <c r="AU271" s="224" t="s">
        <v>79</v>
      </c>
      <c r="AY271" s="18" t="s">
        <v>168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219</v>
      </c>
      <c r="BM271" s="224" t="s">
        <v>1101</v>
      </c>
    </row>
    <row r="272" s="2" customFormat="1">
      <c r="A272" s="39"/>
      <c r="B272" s="40"/>
      <c r="C272" s="41"/>
      <c r="D272" s="279" t="s">
        <v>919</v>
      </c>
      <c r="E272" s="41"/>
      <c r="F272" s="280" t="s">
        <v>1102</v>
      </c>
      <c r="G272" s="41"/>
      <c r="H272" s="41"/>
      <c r="I272" s="269"/>
      <c r="J272" s="41"/>
      <c r="K272" s="41"/>
      <c r="L272" s="45"/>
      <c r="M272" s="270"/>
      <c r="N272" s="27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919</v>
      </c>
      <c r="AU272" s="18" t="s">
        <v>79</v>
      </c>
    </row>
    <row r="273" s="2" customFormat="1">
      <c r="A273" s="39"/>
      <c r="B273" s="40"/>
      <c r="C273" s="41"/>
      <c r="D273" s="228" t="s">
        <v>207</v>
      </c>
      <c r="E273" s="41"/>
      <c r="F273" s="268" t="s">
        <v>1103</v>
      </c>
      <c r="G273" s="41"/>
      <c r="H273" s="41"/>
      <c r="I273" s="269"/>
      <c r="J273" s="41"/>
      <c r="K273" s="41"/>
      <c r="L273" s="45"/>
      <c r="M273" s="270"/>
      <c r="N273" s="27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207</v>
      </c>
      <c r="AU273" s="18" t="s">
        <v>79</v>
      </c>
    </row>
    <row r="274" s="12" customFormat="1" ht="25.92" customHeight="1">
      <c r="A274" s="12"/>
      <c r="B274" s="198"/>
      <c r="C274" s="199"/>
      <c r="D274" s="200" t="s">
        <v>71</v>
      </c>
      <c r="E274" s="201" t="s">
        <v>1104</v>
      </c>
      <c r="F274" s="201" t="s">
        <v>1105</v>
      </c>
      <c r="G274" s="199"/>
      <c r="H274" s="199"/>
      <c r="I274" s="202"/>
      <c r="J274" s="203">
        <f>BK274</f>
        <v>0</v>
      </c>
      <c r="K274" s="199"/>
      <c r="L274" s="204"/>
      <c r="M274" s="205"/>
      <c r="N274" s="206"/>
      <c r="O274" s="206"/>
      <c r="P274" s="207">
        <f>P275</f>
        <v>0</v>
      </c>
      <c r="Q274" s="206"/>
      <c r="R274" s="207">
        <f>R275</f>
        <v>0</v>
      </c>
      <c r="S274" s="206"/>
      <c r="T274" s="208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9" t="s">
        <v>196</v>
      </c>
      <c r="AT274" s="210" t="s">
        <v>71</v>
      </c>
      <c r="AU274" s="210" t="s">
        <v>72</v>
      </c>
      <c r="AY274" s="209" t="s">
        <v>168</v>
      </c>
      <c r="BK274" s="211">
        <f>BK275</f>
        <v>0</v>
      </c>
    </row>
    <row r="275" s="12" customFormat="1" ht="22.8" customHeight="1">
      <c r="A275" s="12"/>
      <c r="B275" s="198"/>
      <c r="C275" s="199"/>
      <c r="D275" s="200" t="s">
        <v>71</v>
      </c>
      <c r="E275" s="272" t="s">
        <v>1106</v>
      </c>
      <c r="F275" s="272" t="s">
        <v>1107</v>
      </c>
      <c r="G275" s="199"/>
      <c r="H275" s="199"/>
      <c r="I275" s="202"/>
      <c r="J275" s="273">
        <f>BK275</f>
        <v>0</v>
      </c>
      <c r="K275" s="199"/>
      <c r="L275" s="204"/>
      <c r="M275" s="205"/>
      <c r="N275" s="206"/>
      <c r="O275" s="206"/>
      <c r="P275" s="207">
        <f>SUM(P276:P285)</f>
        <v>0</v>
      </c>
      <c r="Q275" s="206"/>
      <c r="R275" s="207">
        <f>SUM(R276:R285)</f>
        <v>0</v>
      </c>
      <c r="S275" s="206"/>
      <c r="T275" s="208">
        <f>SUM(T276:T285)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196</v>
      </c>
      <c r="AT275" s="210" t="s">
        <v>71</v>
      </c>
      <c r="AU275" s="210" t="s">
        <v>79</v>
      </c>
      <c r="AY275" s="209" t="s">
        <v>168</v>
      </c>
      <c r="BK275" s="211">
        <f>SUM(BK276:BK285)</f>
        <v>0</v>
      </c>
    </row>
    <row r="276" s="2" customFormat="1" ht="24.15" customHeight="1">
      <c r="A276" s="39"/>
      <c r="B276" s="40"/>
      <c r="C276" s="259" t="s">
        <v>353</v>
      </c>
      <c r="D276" s="259" t="s">
        <v>203</v>
      </c>
      <c r="E276" s="260" t="s">
        <v>1108</v>
      </c>
      <c r="F276" s="261" t="s">
        <v>1109</v>
      </c>
      <c r="G276" s="262" t="s">
        <v>1110</v>
      </c>
      <c r="H276" s="263">
        <v>5</v>
      </c>
      <c r="I276" s="264"/>
      <c r="J276" s="265">
        <f>ROUND(I276*H276,2)</f>
        <v>0</v>
      </c>
      <c r="K276" s="261" t="s">
        <v>19</v>
      </c>
      <c r="L276" s="45"/>
      <c r="M276" s="266" t="s">
        <v>19</v>
      </c>
      <c r="N276" s="267" t="s">
        <v>43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174</v>
      </c>
      <c r="AT276" s="224" t="s">
        <v>203</v>
      </c>
      <c r="AU276" s="224" t="s">
        <v>81</v>
      </c>
      <c r="AY276" s="18" t="s">
        <v>168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79</v>
      </c>
      <c r="BK276" s="225">
        <f>ROUND(I276*H276,2)</f>
        <v>0</v>
      </c>
      <c r="BL276" s="18" t="s">
        <v>174</v>
      </c>
      <c r="BM276" s="224" t="s">
        <v>1111</v>
      </c>
    </row>
    <row r="277" s="13" customFormat="1">
      <c r="A277" s="13"/>
      <c r="B277" s="226"/>
      <c r="C277" s="227"/>
      <c r="D277" s="228" t="s">
        <v>176</v>
      </c>
      <c r="E277" s="229" t="s">
        <v>19</v>
      </c>
      <c r="F277" s="230" t="s">
        <v>941</v>
      </c>
      <c r="G277" s="227"/>
      <c r="H277" s="229" t="s">
        <v>19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176</v>
      </c>
      <c r="AU277" s="236" t="s">
        <v>81</v>
      </c>
      <c r="AV277" s="13" t="s">
        <v>79</v>
      </c>
      <c r="AW277" s="13" t="s">
        <v>33</v>
      </c>
      <c r="AX277" s="13" t="s">
        <v>72</v>
      </c>
      <c r="AY277" s="236" t="s">
        <v>168</v>
      </c>
    </row>
    <row r="278" s="13" customFormat="1">
      <c r="A278" s="13"/>
      <c r="B278" s="226"/>
      <c r="C278" s="227"/>
      <c r="D278" s="228" t="s">
        <v>176</v>
      </c>
      <c r="E278" s="229" t="s">
        <v>19</v>
      </c>
      <c r="F278" s="230" t="s">
        <v>936</v>
      </c>
      <c r="G278" s="227"/>
      <c r="H278" s="229" t="s">
        <v>19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176</v>
      </c>
      <c r="AU278" s="236" t="s">
        <v>81</v>
      </c>
      <c r="AV278" s="13" t="s">
        <v>79</v>
      </c>
      <c r="AW278" s="13" t="s">
        <v>33</v>
      </c>
      <c r="AX278" s="13" t="s">
        <v>72</v>
      </c>
      <c r="AY278" s="236" t="s">
        <v>168</v>
      </c>
    </row>
    <row r="279" s="14" customFormat="1">
      <c r="A279" s="14"/>
      <c r="B279" s="237"/>
      <c r="C279" s="238"/>
      <c r="D279" s="228" t="s">
        <v>176</v>
      </c>
      <c r="E279" s="239" t="s">
        <v>19</v>
      </c>
      <c r="F279" s="240" t="s">
        <v>196</v>
      </c>
      <c r="G279" s="238"/>
      <c r="H279" s="241">
        <v>5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176</v>
      </c>
      <c r="AU279" s="247" t="s">
        <v>81</v>
      </c>
      <c r="AV279" s="14" t="s">
        <v>81</v>
      </c>
      <c r="AW279" s="14" t="s">
        <v>33</v>
      </c>
      <c r="AX279" s="14" t="s">
        <v>72</v>
      </c>
      <c r="AY279" s="247" t="s">
        <v>168</v>
      </c>
    </row>
    <row r="280" s="15" customFormat="1">
      <c r="A280" s="15"/>
      <c r="B280" s="248"/>
      <c r="C280" s="249"/>
      <c r="D280" s="228" t="s">
        <v>176</v>
      </c>
      <c r="E280" s="250" t="s">
        <v>19</v>
      </c>
      <c r="F280" s="251" t="s">
        <v>180</v>
      </c>
      <c r="G280" s="249"/>
      <c r="H280" s="252">
        <v>5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176</v>
      </c>
      <c r="AU280" s="258" t="s">
        <v>81</v>
      </c>
      <c r="AV280" s="15" t="s">
        <v>174</v>
      </c>
      <c r="AW280" s="15" t="s">
        <v>33</v>
      </c>
      <c r="AX280" s="15" t="s">
        <v>79</v>
      </c>
      <c r="AY280" s="258" t="s">
        <v>168</v>
      </c>
    </row>
    <row r="281" s="2" customFormat="1" ht="24.15" customHeight="1">
      <c r="A281" s="39"/>
      <c r="B281" s="40"/>
      <c r="C281" s="259" t="s">
        <v>362</v>
      </c>
      <c r="D281" s="259" t="s">
        <v>203</v>
      </c>
      <c r="E281" s="260" t="s">
        <v>1112</v>
      </c>
      <c r="F281" s="261" t="s">
        <v>1113</v>
      </c>
      <c r="G281" s="262" t="s">
        <v>1114</v>
      </c>
      <c r="H281" s="263">
        <v>1</v>
      </c>
      <c r="I281" s="264"/>
      <c r="J281" s="265">
        <f>ROUND(I281*H281,2)</f>
        <v>0</v>
      </c>
      <c r="K281" s="261" t="s">
        <v>19</v>
      </c>
      <c r="L281" s="45"/>
      <c r="M281" s="266" t="s">
        <v>19</v>
      </c>
      <c r="N281" s="267" t="s">
        <v>43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174</v>
      </c>
      <c r="AT281" s="224" t="s">
        <v>203</v>
      </c>
      <c r="AU281" s="224" t="s">
        <v>81</v>
      </c>
      <c r="AY281" s="18" t="s">
        <v>168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79</v>
      </c>
      <c r="BK281" s="225">
        <f>ROUND(I281*H281,2)</f>
        <v>0</v>
      </c>
      <c r="BL281" s="18" t="s">
        <v>174</v>
      </c>
      <c r="BM281" s="224" t="s">
        <v>1115</v>
      </c>
    </row>
    <row r="282" s="13" customFormat="1">
      <c r="A282" s="13"/>
      <c r="B282" s="226"/>
      <c r="C282" s="227"/>
      <c r="D282" s="228" t="s">
        <v>176</v>
      </c>
      <c r="E282" s="229" t="s">
        <v>19</v>
      </c>
      <c r="F282" s="230" t="s">
        <v>941</v>
      </c>
      <c r="G282" s="227"/>
      <c r="H282" s="229" t="s">
        <v>19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176</v>
      </c>
      <c r="AU282" s="236" t="s">
        <v>81</v>
      </c>
      <c r="AV282" s="13" t="s">
        <v>79</v>
      </c>
      <c r="AW282" s="13" t="s">
        <v>33</v>
      </c>
      <c r="AX282" s="13" t="s">
        <v>72</v>
      </c>
      <c r="AY282" s="236" t="s">
        <v>168</v>
      </c>
    </row>
    <row r="283" s="13" customFormat="1">
      <c r="A283" s="13"/>
      <c r="B283" s="226"/>
      <c r="C283" s="227"/>
      <c r="D283" s="228" t="s">
        <v>176</v>
      </c>
      <c r="E283" s="229" t="s">
        <v>19</v>
      </c>
      <c r="F283" s="230" t="s">
        <v>936</v>
      </c>
      <c r="G283" s="227"/>
      <c r="H283" s="229" t="s">
        <v>19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176</v>
      </c>
      <c r="AU283" s="236" t="s">
        <v>81</v>
      </c>
      <c r="AV283" s="13" t="s">
        <v>79</v>
      </c>
      <c r="AW283" s="13" t="s">
        <v>33</v>
      </c>
      <c r="AX283" s="13" t="s">
        <v>72</v>
      </c>
      <c r="AY283" s="236" t="s">
        <v>168</v>
      </c>
    </row>
    <row r="284" s="14" customFormat="1">
      <c r="A284" s="14"/>
      <c r="B284" s="237"/>
      <c r="C284" s="238"/>
      <c r="D284" s="228" t="s">
        <v>176</v>
      </c>
      <c r="E284" s="239" t="s">
        <v>19</v>
      </c>
      <c r="F284" s="240" t="s">
        <v>79</v>
      </c>
      <c r="G284" s="238"/>
      <c r="H284" s="241">
        <v>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176</v>
      </c>
      <c r="AU284" s="247" t="s">
        <v>81</v>
      </c>
      <c r="AV284" s="14" t="s">
        <v>81</v>
      </c>
      <c r="AW284" s="14" t="s">
        <v>33</v>
      </c>
      <c r="AX284" s="14" t="s">
        <v>72</v>
      </c>
      <c r="AY284" s="247" t="s">
        <v>168</v>
      </c>
    </row>
    <row r="285" s="15" customFormat="1">
      <c r="A285" s="15"/>
      <c r="B285" s="248"/>
      <c r="C285" s="249"/>
      <c r="D285" s="228" t="s">
        <v>176</v>
      </c>
      <c r="E285" s="250" t="s">
        <v>19</v>
      </c>
      <c r="F285" s="251" t="s">
        <v>180</v>
      </c>
      <c r="G285" s="249"/>
      <c r="H285" s="252">
        <v>1</v>
      </c>
      <c r="I285" s="253"/>
      <c r="J285" s="249"/>
      <c r="K285" s="249"/>
      <c r="L285" s="254"/>
      <c r="M285" s="281"/>
      <c r="N285" s="282"/>
      <c r="O285" s="282"/>
      <c r="P285" s="282"/>
      <c r="Q285" s="282"/>
      <c r="R285" s="282"/>
      <c r="S285" s="282"/>
      <c r="T285" s="28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176</v>
      </c>
      <c r="AU285" s="258" t="s">
        <v>81</v>
      </c>
      <c r="AV285" s="15" t="s">
        <v>174</v>
      </c>
      <c r="AW285" s="15" t="s">
        <v>33</v>
      </c>
      <c r="AX285" s="15" t="s">
        <v>79</v>
      </c>
      <c r="AY285" s="258" t="s">
        <v>168</v>
      </c>
    </row>
    <row r="286" s="2" customFormat="1" ht="6.96" customHeight="1">
      <c r="A286" s="39"/>
      <c r="B286" s="60"/>
      <c r="C286" s="61"/>
      <c r="D286" s="61"/>
      <c r="E286" s="61"/>
      <c r="F286" s="61"/>
      <c r="G286" s="61"/>
      <c r="H286" s="61"/>
      <c r="I286" s="61"/>
      <c r="J286" s="61"/>
      <c r="K286" s="61"/>
      <c r="L286" s="45"/>
      <c r="M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</row>
  </sheetData>
  <sheetProtection sheet="1" autoFilter="0" formatColumns="0" formatRows="0" objects="1" scenarios="1" spinCount="100000" saltValue="1WUkvhyYYE4WLoHzTtiJ/zKn97Hb60MmvgqBN3iAi8RtL+L7ncWFQYw5t9Nvc74jv40BDkcVIZ6fh1m1+5VMow==" hashValue="FYZKRfxHFof9d5GL2aAD6mtveFPXxqXZQb9rPDqJ+gbbh/JY8cVX5gQEBCFUGQwze/s5J3xgDhfKiXDpmJXDNA==" algorithmName="SHA-512" password="CC35"/>
  <autoFilter ref="C94:K2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1" r:id="rId1" display="https://podminky.urs.cz/item/CS_URS_2023_02/132212121"/>
    <hyperlink ref="F109" r:id="rId2" display="https://podminky.urs.cz/item/CS_URS_2023_02/174111101"/>
    <hyperlink ref="F140" r:id="rId3" display="https://podminky.urs.cz/item/CS_URS_2023_02/460661111"/>
    <hyperlink ref="F142" r:id="rId4" display="https://podminky.urs.cz/item/CS_URS_2023_02/460581131"/>
    <hyperlink ref="F145" r:id="rId5" display="https://podminky.urs.cz/item/CS_URS_2023_02/460010021"/>
    <hyperlink ref="F147" r:id="rId6" display="https://podminky.urs.cz/item/CS_URS_2023_02/460010023"/>
    <hyperlink ref="F152" r:id="rId7" display="https://podminky.urs.cz/item/CS_URS_2023_02/460131113"/>
    <hyperlink ref="F161" r:id="rId8" display="https://podminky.urs.cz/item/CS_URS_2023_02/460391123"/>
    <hyperlink ref="F170" r:id="rId9" display="https://podminky.urs.cz/item/CS_URS_2023_02/460161142"/>
    <hyperlink ref="F176" r:id="rId10" display="https://podminky.urs.cz/item/CS_URS_2023_02/460161182"/>
    <hyperlink ref="F184" r:id="rId11" display="https://podminky.urs.cz/item/CS_URS_2023_02/460161242"/>
    <hyperlink ref="F190" r:id="rId12" display="https://podminky.urs.cz/item/CS_URS_2023_02/460161282"/>
    <hyperlink ref="F196" r:id="rId13" display="https://podminky.urs.cz/item/CS_URS_2023_02/460431152"/>
    <hyperlink ref="F202" r:id="rId14" display="https://podminky.urs.cz/item/CS_URS_2023_02/460431192"/>
    <hyperlink ref="F210" r:id="rId15" display="https://podminky.urs.cz/item/CS_URS_2023_02/460431252"/>
    <hyperlink ref="F216" r:id="rId16" display="https://podminky.urs.cz/item/CS_URS_2023_02/460431292"/>
    <hyperlink ref="F222" r:id="rId17" display="https://podminky.urs.cz/item/CS_URS_2023_02/460631211"/>
    <hyperlink ref="F228" r:id="rId18" display="https://podminky.urs.cz/item/CS_URS_2023_02/460631214"/>
    <hyperlink ref="F234" r:id="rId19" display="https://podminky.urs.cz/item/CS_URS_2023_02/460632112"/>
    <hyperlink ref="F236" r:id="rId20" display="https://podminky.urs.cz/item/CS_URS_2023_02/460632212"/>
    <hyperlink ref="F239" r:id="rId21" display="https://podminky.urs.cz/item/CS_URS_2023_02/460881611"/>
    <hyperlink ref="F246" r:id="rId22" display="https://podminky.urs.cz/item/CS_URS_2023_02/468021212"/>
    <hyperlink ref="F248" r:id="rId23" display="https://podminky.urs.cz/item/CS_URS_2023_02/468051131"/>
    <hyperlink ref="F255" r:id="rId24" display="https://podminky.urs.cz/item/CS_URS_2023_02/220260505"/>
    <hyperlink ref="F258" r:id="rId25" display="https://podminky.urs.cz/item/CS_URS_2023_02/468081326"/>
    <hyperlink ref="F263" r:id="rId26" display="https://podminky.urs.cz/item/CS_URS_2023_02/468081333"/>
    <hyperlink ref="F269" r:id="rId27" display="https://podminky.urs.cz/item/CS_URS_2023_02/HZS1301"/>
    <hyperlink ref="F272" r:id="rId28" display="https://podminky.urs.cz/item/CS_URS_2023_02/HZS13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1116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ROUND(J94,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ROUND((SUM(BE94:BE216)),  2)</f>
        <v>0</v>
      </c>
      <c r="G35" s="39"/>
      <c r="H35" s="39"/>
      <c r="I35" s="159">
        <v>0.20999999999999999</v>
      </c>
      <c r="J35" s="158">
        <f>ROUND(((SUM(BE94:BE216))*I35),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ROUND((SUM(BF94:BF216)),  2)</f>
        <v>0</v>
      </c>
      <c r="G36" s="39"/>
      <c r="H36" s="39"/>
      <c r="I36" s="159">
        <v>0.14999999999999999</v>
      </c>
      <c r="J36" s="158">
        <f>ROUND(((SUM(BF94:BF216))*I36),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ROUND((SUM(BG94:BG216)),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ROUND((SUM(BH94:BH216)),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ROUND((SUM(BI94:BI216)),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1116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151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152</v>
      </c>
      <c r="E65" s="184"/>
      <c r="F65" s="184"/>
      <c r="G65" s="184"/>
      <c r="H65" s="184"/>
      <c r="I65" s="184"/>
      <c r="J65" s="185">
        <f>J96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142</v>
      </c>
      <c r="E66" s="179"/>
      <c r="F66" s="179"/>
      <c r="G66" s="179"/>
      <c r="H66" s="179"/>
      <c r="I66" s="179"/>
      <c r="J66" s="180">
        <f>J118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1117</v>
      </c>
      <c r="E67" s="184"/>
      <c r="F67" s="184"/>
      <c r="G67" s="184"/>
      <c r="H67" s="184"/>
      <c r="I67" s="184"/>
      <c r="J67" s="185">
        <f>J134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1118</v>
      </c>
      <c r="E68" s="184"/>
      <c r="F68" s="184"/>
      <c r="G68" s="184"/>
      <c r="H68" s="184"/>
      <c r="I68" s="184"/>
      <c r="J68" s="185">
        <f>J147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1119</v>
      </c>
      <c r="E69" s="179"/>
      <c r="F69" s="179"/>
      <c r="G69" s="179"/>
      <c r="H69" s="179"/>
      <c r="I69" s="179"/>
      <c r="J69" s="180">
        <f>J159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6"/>
      <c r="D70" s="183" t="s">
        <v>1120</v>
      </c>
      <c r="E70" s="184"/>
      <c r="F70" s="184"/>
      <c r="G70" s="184"/>
      <c r="H70" s="184"/>
      <c r="I70" s="184"/>
      <c r="J70" s="185">
        <f>J181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149</v>
      </c>
      <c r="E71" s="179"/>
      <c r="F71" s="179"/>
      <c r="G71" s="179"/>
      <c r="H71" s="179"/>
      <c r="I71" s="179"/>
      <c r="J71" s="180">
        <f>J193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6"/>
      <c r="C72" s="177"/>
      <c r="D72" s="178" t="s">
        <v>1121</v>
      </c>
      <c r="E72" s="179"/>
      <c r="F72" s="179"/>
      <c r="G72" s="179"/>
      <c r="H72" s="179"/>
      <c r="I72" s="179"/>
      <c r="J72" s="180">
        <f>J208</f>
        <v>0</v>
      </c>
      <c r="K72" s="177"/>
      <c r="L72" s="18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154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1" t="str">
        <f>E7</f>
        <v>Oprava zabezpečovacího zařízení v ŽST Božice a Hodonice</v>
      </c>
      <c r="F82" s="33"/>
      <c r="G82" s="33"/>
      <c r="H82" s="33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127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1" t="s">
        <v>1116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134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01 - Technologická část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11. 9. 2023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 xml:space="preserve"> </v>
      </c>
      <c r="G90" s="41"/>
      <c r="H90" s="41"/>
      <c r="I90" s="33" t="s">
        <v>30</v>
      </c>
      <c r="J90" s="37" t="str">
        <f>E23</f>
        <v>Signal Projekt s.r.o.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Štěpán Mikš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7"/>
      <c r="B93" s="188"/>
      <c r="C93" s="189" t="s">
        <v>155</v>
      </c>
      <c r="D93" s="190" t="s">
        <v>57</v>
      </c>
      <c r="E93" s="190" t="s">
        <v>53</v>
      </c>
      <c r="F93" s="190" t="s">
        <v>54</v>
      </c>
      <c r="G93" s="190" t="s">
        <v>156</v>
      </c>
      <c r="H93" s="190" t="s">
        <v>157</v>
      </c>
      <c r="I93" s="190" t="s">
        <v>158</v>
      </c>
      <c r="J93" s="190" t="s">
        <v>138</v>
      </c>
      <c r="K93" s="191" t="s">
        <v>159</v>
      </c>
      <c r="L93" s="192"/>
      <c r="M93" s="93" t="s">
        <v>19</v>
      </c>
      <c r="N93" s="94" t="s">
        <v>42</v>
      </c>
      <c r="O93" s="94" t="s">
        <v>160</v>
      </c>
      <c r="P93" s="94" t="s">
        <v>161</v>
      </c>
      <c r="Q93" s="94" t="s">
        <v>162</v>
      </c>
      <c r="R93" s="94" t="s">
        <v>163</v>
      </c>
      <c r="S93" s="94" t="s">
        <v>164</v>
      </c>
      <c r="T93" s="95" t="s">
        <v>165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39"/>
      <c r="B94" s="40"/>
      <c r="C94" s="100" t="s">
        <v>166</v>
      </c>
      <c r="D94" s="41"/>
      <c r="E94" s="41"/>
      <c r="F94" s="41"/>
      <c r="G94" s="41"/>
      <c r="H94" s="41"/>
      <c r="I94" s="41"/>
      <c r="J94" s="193">
        <f>BK94</f>
        <v>0</v>
      </c>
      <c r="K94" s="41"/>
      <c r="L94" s="45"/>
      <c r="M94" s="96"/>
      <c r="N94" s="194"/>
      <c r="O94" s="97"/>
      <c r="P94" s="195">
        <f>P95+P118+P159+P193+P208</f>
        <v>0</v>
      </c>
      <c r="Q94" s="97"/>
      <c r="R94" s="195">
        <f>R95+R118+R159+R193+R208</f>
        <v>2.33928</v>
      </c>
      <c r="S94" s="97"/>
      <c r="T94" s="196">
        <f>T95+T118+T159+T193+T208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139</v>
      </c>
      <c r="BK94" s="197">
        <f>BK95+BK118+BK159+BK193+BK208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827</v>
      </c>
      <c r="F95" s="201" t="s">
        <v>827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</f>
        <v>0</v>
      </c>
      <c r="Q95" s="206"/>
      <c r="R95" s="207">
        <f>R96</f>
        <v>2.33928</v>
      </c>
      <c r="S95" s="206"/>
      <c r="T95" s="208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71</v>
      </c>
      <c r="AU95" s="210" t="s">
        <v>72</v>
      </c>
      <c r="AY95" s="209" t="s">
        <v>168</v>
      </c>
      <c r="BK95" s="211">
        <f>BK96</f>
        <v>0</v>
      </c>
    </row>
    <row r="96" s="12" customFormat="1" ht="22.8" customHeight="1">
      <c r="A96" s="12"/>
      <c r="B96" s="198"/>
      <c r="C96" s="199"/>
      <c r="D96" s="200" t="s">
        <v>71</v>
      </c>
      <c r="E96" s="272" t="s">
        <v>196</v>
      </c>
      <c r="F96" s="272" t="s">
        <v>828</v>
      </c>
      <c r="G96" s="199"/>
      <c r="H96" s="199"/>
      <c r="I96" s="202"/>
      <c r="J96" s="273">
        <f>BK96</f>
        <v>0</v>
      </c>
      <c r="K96" s="199"/>
      <c r="L96" s="204"/>
      <c r="M96" s="205"/>
      <c r="N96" s="206"/>
      <c r="O96" s="206"/>
      <c r="P96" s="207">
        <f>SUM(P97:P117)</f>
        <v>0</v>
      </c>
      <c r="Q96" s="206"/>
      <c r="R96" s="207">
        <f>SUM(R97:R117)</f>
        <v>2.33928</v>
      </c>
      <c r="S96" s="206"/>
      <c r="T96" s="208">
        <f>SUM(T97:T117)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79</v>
      </c>
      <c r="AY96" s="209" t="s">
        <v>168</v>
      </c>
      <c r="BK96" s="211">
        <f>SUM(BK97:BK117)</f>
        <v>0</v>
      </c>
    </row>
    <row r="97" s="2" customFormat="1" ht="114.9" customHeight="1">
      <c r="A97" s="39"/>
      <c r="B97" s="40"/>
      <c r="C97" s="259" t="s">
        <v>79</v>
      </c>
      <c r="D97" s="259" t="s">
        <v>203</v>
      </c>
      <c r="E97" s="260" t="s">
        <v>835</v>
      </c>
      <c r="F97" s="261" t="s">
        <v>836</v>
      </c>
      <c r="G97" s="262" t="s">
        <v>110</v>
      </c>
      <c r="H97" s="263">
        <v>36</v>
      </c>
      <c r="I97" s="264"/>
      <c r="J97" s="265">
        <f>ROUND(I97*H97,2)</f>
        <v>0</v>
      </c>
      <c r="K97" s="261" t="s">
        <v>172</v>
      </c>
      <c r="L97" s="45"/>
      <c r="M97" s="266" t="s">
        <v>19</v>
      </c>
      <c r="N97" s="267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174</v>
      </c>
      <c r="AT97" s="224" t="s">
        <v>203</v>
      </c>
      <c r="AU97" s="224" t="s">
        <v>81</v>
      </c>
      <c r="AY97" s="18" t="s">
        <v>168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174</v>
      </c>
      <c r="BM97" s="224" t="s">
        <v>1122</v>
      </c>
    </row>
    <row r="98" s="2" customFormat="1">
      <c r="A98" s="39"/>
      <c r="B98" s="40"/>
      <c r="C98" s="41"/>
      <c r="D98" s="228" t="s">
        <v>207</v>
      </c>
      <c r="E98" s="41"/>
      <c r="F98" s="268" t="s">
        <v>838</v>
      </c>
      <c r="G98" s="41"/>
      <c r="H98" s="41"/>
      <c r="I98" s="269"/>
      <c r="J98" s="41"/>
      <c r="K98" s="41"/>
      <c r="L98" s="45"/>
      <c r="M98" s="270"/>
      <c r="N98" s="27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207</v>
      </c>
      <c r="AU98" s="18" t="s">
        <v>81</v>
      </c>
    </row>
    <row r="99" s="14" customFormat="1">
      <c r="A99" s="14"/>
      <c r="B99" s="237"/>
      <c r="C99" s="238"/>
      <c r="D99" s="228" t="s">
        <v>176</v>
      </c>
      <c r="E99" s="239" t="s">
        <v>19</v>
      </c>
      <c r="F99" s="240" t="s">
        <v>1123</v>
      </c>
      <c r="G99" s="238"/>
      <c r="H99" s="241">
        <v>36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176</v>
      </c>
      <c r="AU99" s="247" t="s">
        <v>81</v>
      </c>
      <c r="AV99" s="14" t="s">
        <v>81</v>
      </c>
      <c r="AW99" s="14" t="s">
        <v>33</v>
      </c>
      <c r="AX99" s="14" t="s">
        <v>79</v>
      </c>
      <c r="AY99" s="247" t="s">
        <v>168</v>
      </c>
    </row>
    <row r="100" s="2" customFormat="1" ht="16.5" customHeight="1">
      <c r="A100" s="39"/>
      <c r="B100" s="40"/>
      <c r="C100" s="212" t="s">
        <v>81</v>
      </c>
      <c r="D100" s="212" t="s">
        <v>169</v>
      </c>
      <c r="E100" s="213" t="s">
        <v>841</v>
      </c>
      <c r="F100" s="214" t="s">
        <v>842</v>
      </c>
      <c r="G100" s="215" t="s">
        <v>110</v>
      </c>
      <c r="H100" s="216">
        <v>36</v>
      </c>
      <c r="I100" s="217"/>
      <c r="J100" s="218">
        <f>ROUND(I100*H100,2)</f>
        <v>0</v>
      </c>
      <c r="K100" s="214" t="s">
        <v>172</v>
      </c>
      <c r="L100" s="219"/>
      <c r="M100" s="220" t="s">
        <v>19</v>
      </c>
      <c r="N100" s="221" t="s">
        <v>43</v>
      </c>
      <c r="O100" s="85"/>
      <c r="P100" s="222">
        <f>O100*H100</f>
        <v>0</v>
      </c>
      <c r="Q100" s="222">
        <v>0.064979999999999996</v>
      </c>
      <c r="R100" s="222">
        <f>Q100*H100</f>
        <v>2.33928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173</v>
      </c>
      <c r="AT100" s="224" t="s">
        <v>169</v>
      </c>
      <c r="AU100" s="224" t="s">
        <v>81</v>
      </c>
      <c r="AY100" s="18" t="s">
        <v>168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174</v>
      </c>
      <c r="BM100" s="224" t="s">
        <v>1124</v>
      </c>
    </row>
    <row r="101" s="2" customFormat="1" ht="49.05" customHeight="1">
      <c r="A101" s="39"/>
      <c r="B101" s="40"/>
      <c r="C101" s="259" t="s">
        <v>186</v>
      </c>
      <c r="D101" s="259" t="s">
        <v>203</v>
      </c>
      <c r="E101" s="260" t="s">
        <v>856</v>
      </c>
      <c r="F101" s="261" t="s">
        <v>857</v>
      </c>
      <c r="G101" s="262" t="s">
        <v>224</v>
      </c>
      <c r="H101" s="263">
        <v>12</v>
      </c>
      <c r="I101" s="264"/>
      <c r="J101" s="265">
        <f>ROUND(I101*H101,2)</f>
        <v>0</v>
      </c>
      <c r="K101" s="261" t="s">
        <v>172</v>
      </c>
      <c r="L101" s="45"/>
      <c r="M101" s="266" t="s">
        <v>19</v>
      </c>
      <c r="N101" s="267" t="s">
        <v>43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174</v>
      </c>
      <c r="AT101" s="224" t="s">
        <v>203</v>
      </c>
      <c r="AU101" s="224" t="s">
        <v>81</v>
      </c>
      <c r="AY101" s="18" t="s">
        <v>168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79</v>
      </c>
      <c r="BK101" s="225">
        <f>ROUND(I101*H101,2)</f>
        <v>0</v>
      </c>
      <c r="BL101" s="18" t="s">
        <v>174</v>
      </c>
      <c r="BM101" s="224" t="s">
        <v>1125</v>
      </c>
    </row>
    <row r="102" s="2" customFormat="1" ht="90" customHeight="1">
      <c r="A102" s="39"/>
      <c r="B102" s="40"/>
      <c r="C102" s="259" t="s">
        <v>174</v>
      </c>
      <c r="D102" s="259" t="s">
        <v>203</v>
      </c>
      <c r="E102" s="260" t="s">
        <v>850</v>
      </c>
      <c r="F102" s="261" t="s">
        <v>851</v>
      </c>
      <c r="G102" s="262" t="s">
        <v>852</v>
      </c>
      <c r="H102" s="263">
        <v>3</v>
      </c>
      <c r="I102" s="264"/>
      <c r="J102" s="265">
        <f>ROUND(I102*H102,2)</f>
        <v>0</v>
      </c>
      <c r="K102" s="261" t="s">
        <v>172</v>
      </c>
      <c r="L102" s="45"/>
      <c r="M102" s="266" t="s">
        <v>19</v>
      </c>
      <c r="N102" s="267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174</v>
      </c>
      <c r="AT102" s="224" t="s">
        <v>203</v>
      </c>
      <c r="AU102" s="224" t="s">
        <v>81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174</v>
      </c>
      <c r="BM102" s="224" t="s">
        <v>1126</v>
      </c>
    </row>
    <row r="103" s="2" customFormat="1">
      <c r="A103" s="39"/>
      <c r="B103" s="40"/>
      <c r="C103" s="41"/>
      <c r="D103" s="228" t="s">
        <v>207</v>
      </c>
      <c r="E103" s="41"/>
      <c r="F103" s="268" t="s">
        <v>854</v>
      </c>
      <c r="G103" s="41"/>
      <c r="H103" s="41"/>
      <c r="I103" s="269"/>
      <c r="J103" s="41"/>
      <c r="K103" s="41"/>
      <c r="L103" s="45"/>
      <c r="M103" s="270"/>
      <c r="N103" s="27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207</v>
      </c>
      <c r="AU103" s="18" t="s">
        <v>81</v>
      </c>
    </row>
    <row r="104" s="2" customFormat="1" ht="142.2" customHeight="1">
      <c r="A104" s="39"/>
      <c r="B104" s="40"/>
      <c r="C104" s="259" t="s">
        <v>196</v>
      </c>
      <c r="D104" s="259" t="s">
        <v>203</v>
      </c>
      <c r="E104" s="260" t="s">
        <v>845</v>
      </c>
      <c r="F104" s="261" t="s">
        <v>846</v>
      </c>
      <c r="G104" s="262" t="s">
        <v>847</v>
      </c>
      <c r="H104" s="263">
        <v>12</v>
      </c>
      <c r="I104" s="264"/>
      <c r="J104" s="265">
        <f>ROUND(I104*H104,2)</f>
        <v>0</v>
      </c>
      <c r="K104" s="261" t="s">
        <v>172</v>
      </c>
      <c r="L104" s="45"/>
      <c r="M104" s="266" t="s">
        <v>19</v>
      </c>
      <c r="N104" s="267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174</v>
      </c>
      <c r="AT104" s="224" t="s">
        <v>203</v>
      </c>
      <c r="AU104" s="224" t="s">
        <v>81</v>
      </c>
      <c r="AY104" s="18" t="s">
        <v>168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174</v>
      </c>
      <c r="BM104" s="224" t="s">
        <v>1127</v>
      </c>
    </row>
    <row r="105" s="2" customFormat="1" ht="78" customHeight="1">
      <c r="A105" s="39"/>
      <c r="B105" s="40"/>
      <c r="C105" s="259" t="s">
        <v>202</v>
      </c>
      <c r="D105" s="259" t="s">
        <v>203</v>
      </c>
      <c r="E105" s="260" t="s">
        <v>1128</v>
      </c>
      <c r="F105" s="261" t="s">
        <v>1129</v>
      </c>
      <c r="G105" s="262" t="s">
        <v>917</v>
      </c>
      <c r="H105" s="263">
        <v>1.5</v>
      </c>
      <c r="I105" s="264"/>
      <c r="J105" s="265">
        <f>ROUND(I105*H105,2)</f>
        <v>0</v>
      </c>
      <c r="K105" s="261" t="s">
        <v>172</v>
      </c>
      <c r="L105" s="45"/>
      <c r="M105" s="266" t="s">
        <v>19</v>
      </c>
      <c r="N105" s="267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174</v>
      </c>
      <c r="AT105" s="224" t="s">
        <v>203</v>
      </c>
      <c r="AU105" s="224" t="s">
        <v>81</v>
      </c>
      <c r="AY105" s="18" t="s">
        <v>168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174</v>
      </c>
      <c r="BM105" s="224" t="s">
        <v>1130</v>
      </c>
    </row>
    <row r="106" s="13" customFormat="1">
      <c r="A106" s="13"/>
      <c r="B106" s="226"/>
      <c r="C106" s="227"/>
      <c r="D106" s="228" t="s">
        <v>176</v>
      </c>
      <c r="E106" s="229" t="s">
        <v>19</v>
      </c>
      <c r="F106" s="230" t="s">
        <v>1131</v>
      </c>
      <c r="G106" s="227"/>
      <c r="H106" s="229" t="s">
        <v>19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176</v>
      </c>
      <c r="AU106" s="236" t="s">
        <v>81</v>
      </c>
      <c r="AV106" s="13" t="s">
        <v>79</v>
      </c>
      <c r="AW106" s="13" t="s">
        <v>33</v>
      </c>
      <c r="AX106" s="13" t="s">
        <v>72</v>
      </c>
      <c r="AY106" s="236" t="s">
        <v>168</v>
      </c>
    </row>
    <row r="107" s="14" customFormat="1">
      <c r="A107" s="14"/>
      <c r="B107" s="237"/>
      <c r="C107" s="238"/>
      <c r="D107" s="228" t="s">
        <v>176</v>
      </c>
      <c r="E107" s="239" t="s">
        <v>19</v>
      </c>
      <c r="F107" s="240" t="s">
        <v>1132</v>
      </c>
      <c r="G107" s="238"/>
      <c r="H107" s="241">
        <v>1.5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176</v>
      </c>
      <c r="AU107" s="247" t="s">
        <v>81</v>
      </c>
      <c r="AV107" s="14" t="s">
        <v>81</v>
      </c>
      <c r="AW107" s="14" t="s">
        <v>33</v>
      </c>
      <c r="AX107" s="14" t="s">
        <v>79</v>
      </c>
      <c r="AY107" s="247" t="s">
        <v>168</v>
      </c>
    </row>
    <row r="108" s="2" customFormat="1" ht="90" customHeight="1">
      <c r="A108" s="39"/>
      <c r="B108" s="40"/>
      <c r="C108" s="259" t="s">
        <v>209</v>
      </c>
      <c r="D108" s="259" t="s">
        <v>203</v>
      </c>
      <c r="E108" s="260" t="s">
        <v>1133</v>
      </c>
      <c r="F108" s="261" t="s">
        <v>1134</v>
      </c>
      <c r="G108" s="262" t="s">
        <v>110</v>
      </c>
      <c r="H108" s="263">
        <v>8</v>
      </c>
      <c r="I108" s="264"/>
      <c r="J108" s="265">
        <f>ROUND(I108*H108,2)</f>
        <v>0</v>
      </c>
      <c r="K108" s="261" t="s">
        <v>172</v>
      </c>
      <c r="L108" s="45"/>
      <c r="M108" s="266" t="s">
        <v>19</v>
      </c>
      <c r="N108" s="267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174</v>
      </c>
      <c r="AT108" s="224" t="s">
        <v>203</v>
      </c>
      <c r="AU108" s="224" t="s">
        <v>81</v>
      </c>
      <c r="AY108" s="18" t="s">
        <v>168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174</v>
      </c>
      <c r="BM108" s="224" t="s">
        <v>1135</v>
      </c>
    </row>
    <row r="109" s="13" customFormat="1">
      <c r="A109" s="13"/>
      <c r="B109" s="226"/>
      <c r="C109" s="227"/>
      <c r="D109" s="228" t="s">
        <v>176</v>
      </c>
      <c r="E109" s="229" t="s">
        <v>19</v>
      </c>
      <c r="F109" s="230" t="s">
        <v>1136</v>
      </c>
      <c r="G109" s="227"/>
      <c r="H109" s="229" t="s">
        <v>19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176</v>
      </c>
      <c r="AU109" s="236" t="s">
        <v>81</v>
      </c>
      <c r="AV109" s="13" t="s">
        <v>79</v>
      </c>
      <c r="AW109" s="13" t="s">
        <v>33</v>
      </c>
      <c r="AX109" s="13" t="s">
        <v>72</v>
      </c>
      <c r="AY109" s="236" t="s">
        <v>168</v>
      </c>
    </row>
    <row r="110" s="14" customFormat="1">
      <c r="A110" s="14"/>
      <c r="B110" s="237"/>
      <c r="C110" s="238"/>
      <c r="D110" s="228" t="s">
        <v>176</v>
      </c>
      <c r="E110" s="239" t="s">
        <v>19</v>
      </c>
      <c r="F110" s="240" t="s">
        <v>1137</v>
      </c>
      <c r="G110" s="238"/>
      <c r="H110" s="241">
        <v>8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176</v>
      </c>
      <c r="AU110" s="247" t="s">
        <v>81</v>
      </c>
      <c r="AV110" s="14" t="s">
        <v>81</v>
      </c>
      <c r="AW110" s="14" t="s">
        <v>33</v>
      </c>
      <c r="AX110" s="14" t="s">
        <v>79</v>
      </c>
      <c r="AY110" s="247" t="s">
        <v>168</v>
      </c>
    </row>
    <row r="111" s="2" customFormat="1" ht="78" customHeight="1">
      <c r="A111" s="39"/>
      <c r="B111" s="40"/>
      <c r="C111" s="259" t="s">
        <v>173</v>
      </c>
      <c r="D111" s="259" t="s">
        <v>203</v>
      </c>
      <c r="E111" s="260" t="s">
        <v>1138</v>
      </c>
      <c r="F111" s="261" t="s">
        <v>1139</v>
      </c>
      <c r="G111" s="262" t="s">
        <v>224</v>
      </c>
      <c r="H111" s="263">
        <v>1</v>
      </c>
      <c r="I111" s="264"/>
      <c r="J111" s="265">
        <f>ROUND(I111*H111,2)</f>
        <v>0</v>
      </c>
      <c r="K111" s="261" t="s">
        <v>256</v>
      </c>
      <c r="L111" s="45"/>
      <c r="M111" s="266" t="s">
        <v>19</v>
      </c>
      <c r="N111" s="267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174</v>
      </c>
      <c r="AT111" s="224" t="s">
        <v>203</v>
      </c>
      <c r="AU111" s="224" t="s">
        <v>81</v>
      </c>
      <c r="AY111" s="18" t="s">
        <v>168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174</v>
      </c>
      <c r="BM111" s="224" t="s">
        <v>1140</v>
      </c>
    </row>
    <row r="112" s="2" customFormat="1" ht="55.5" customHeight="1">
      <c r="A112" s="39"/>
      <c r="B112" s="40"/>
      <c r="C112" s="259" t="s">
        <v>216</v>
      </c>
      <c r="D112" s="259" t="s">
        <v>203</v>
      </c>
      <c r="E112" s="260" t="s">
        <v>1141</v>
      </c>
      <c r="F112" s="261" t="s">
        <v>1142</v>
      </c>
      <c r="G112" s="262" t="s">
        <v>224</v>
      </c>
      <c r="H112" s="263">
        <v>2</v>
      </c>
      <c r="I112" s="264"/>
      <c r="J112" s="265">
        <f>ROUND(I112*H112,2)</f>
        <v>0</v>
      </c>
      <c r="K112" s="261" t="s">
        <v>172</v>
      </c>
      <c r="L112" s="45"/>
      <c r="M112" s="266" t="s">
        <v>19</v>
      </c>
      <c r="N112" s="267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174</v>
      </c>
      <c r="AT112" s="224" t="s">
        <v>203</v>
      </c>
      <c r="AU112" s="224" t="s">
        <v>81</v>
      </c>
      <c r="AY112" s="18" t="s">
        <v>168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174</v>
      </c>
      <c r="BM112" s="224" t="s">
        <v>1143</v>
      </c>
    </row>
    <row r="113" s="2" customFormat="1">
      <c r="A113" s="39"/>
      <c r="B113" s="40"/>
      <c r="C113" s="41"/>
      <c r="D113" s="228" t="s">
        <v>207</v>
      </c>
      <c r="E113" s="41"/>
      <c r="F113" s="268" t="s">
        <v>1144</v>
      </c>
      <c r="G113" s="41"/>
      <c r="H113" s="41"/>
      <c r="I113" s="269"/>
      <c r="J113" s="41"/>
      <c r="K113" s="41"/>
      <c r="L113" s="45"/>
      <c r="M113" s="270"/>
      <c r="N113" s="27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207</v>
      </c>
      <c r="AU113" s="18" t="s">
        <v>81</v>
      </c>
    </row>
    <row r="114" s="2" customFormat="1" ht="55.5" customHeight="1">
      <c r="A114" s="39"/>
      <c r="B114" s="40"/>
      <c r="C114" s="259" t="s">
        <v>221</v>
      </c>
      <c r="D114" s="259" t="s">
        <v>203</v>
      </c>
      <c r="E114" s="260" t="s">
        <v>1145</v>
      </c>
      <c r="F114" s="261" t="s">
        <v>1146</v>
      </c>
      <c r="G114" s="262" t="s">
        <v>224</v>
      </c>
      <c r="H114" s="263">
        <v>1</v>
      </c>
      <c r="I114" s="264"/>
      <c r="J114" s="265">
        <f>ROUND(I114*H114,2)</f>
        <v>0</v>
      </c>
      <c r="K114" s="261" t="s">
        <v>172</v>
      </c>
      <c r="L114" s="45"/>
      <c r="M114" s="266" t="s">
        <v>19</v>
      </c>
      <c r="N114" s="267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174</v>
      </c>
      <c r="AT114" s="224" t="s">
        <v>203</v>
      </c>
      <c r="AU114" s="224" t="s">
        <v>81</v>
      </c>
      <c r="AY114" s="18" t="s">
        <v>168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174</v>
      </c>
      <c r="BM114" s="224" t="s">
        <v>1147</v>
      </c>
    </row>
    <row r="115" s="2" customFormat="1" ht="62.7" customHeight="1">
      <c r="A115" s="39"/>
      <c r="B115" s="40"/>
      <c r="C115" s="259" t="s">
        <v>228</v>
      </c>
      <c r="D115" s="259" t="s">
        <v>203</v>
      </c>
      <c r="E115" s="260" t="s">
        <v>1148</v>
      </c>
      <c r="F115" s="261" t="s">
        <v>1149</v>
      </c>
      <c r="G115" s="262" t="s">
        <v>224</v>
      </c>
      <c r="H115" s="263">
        <v>2</v>
      </c>
      <c r="I115" s="264"/>
      <c r="J115" s="265">
        <f>ROUND(I115*H115,2)</f>
        <v>0</v>
      </c>
      <c r="K115" s="261" t="s">
        <v>172</v>
      </c>
      <c r="L115" s="45"/>
      <c r="M115" s="266" t="s">
        <v>19</v>
      </c>
      <c r="N115" s="267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174</v>
      </c>
      <c r="AT115" s="224" t="s">
        <v>203</v>
      </c>
      <c r="AU115" s="224" t="s">
        <v>81</v>
      </c>
      <c r="AY115" s="18" t="s">
        <v>168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174</v>
      </c>
      <c r="BM115" s="224" t="s">
        <v>1150</v>
      </c>
    </row>
    <row r="116" s="2" customFormat="1">
      <c r="A116" s="39"/>
      <c r="B116" s="40"/>
      <c r="C116" s="41"/>
      <c r="D116" s="228" t="s">
        <v>207</v>
      </c>
      <c r="E116" s="41"/>
      <c r="F116" s="268" t="s">
        <v>1151</v>
      </c>
      <c r="G116" s="41"/>
      <c r="H116" s="41"/>
      <c r="I116" s="269"/>
      <c r="J116" s="41"/>
      <c r="K116" s="41"/>
      <c r="L116" s="45"/>
      <c r="M116" s="270"/>
      <c r="N116" s="27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207</v>
      </c>
      <c r="AU116" s="18" t="s">
        <v>81</v>
      </c>
    </row>
    <row r="117" s="2" customFormat="1" ht="55.5" customHeight="1">
      <c r="A117" s="39"/>
      <c r="B117" s="40"/>
      <c r="C117" s="259" t="s">
        <v>227</v>
      </c>
      <c r="D117" s="259" t="s">
        <v>203</v>
      </c>
      <c r="E117" s="260" t="s">
        <v>1152</v>
      </c>
      <c r="F117" s="261" t="s">
        <v>1153</v>
      </c>
      <c r="G117" s="262" t="s">
        <v>224</v>
      </c>
      <c r="H117" s="263">
        <v>1</v>
      </c>
      <c r="I117" s="264"/>
      <c r="J117" s="265">
        <f>ROUND(I117*H117,2)</f>
        <v>0</v>
      </c>
      <c r="K117" s="261" t="s">
        <v>172</v>
      </c>
      <c r="L117" s="45"/>
      <c r="M117" s="266" t="s">
        <v>19</v>
      </c>
      <c r="N117" s="267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174</v>
      </c>
      <c r="AT117" s="224" t="s">
        <v>203</v>
      </c>
      <c r="AU117" s="224" t="s">
        <v>81</v>
      </c>
      <c r="AY117" s="18" t="s">
        <v>168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174</v>
      </c>
      <c r="BM117" s="224" t="s">
        <v>1154</v>
      </c>
    </row>
    <row r="118" s="12" customFormat="1" ht="25.92" customHeight="1">
      <c r="A118" s="12"/>
      <c r="B118" s="198"/>
      <c r="C118" s="199"/>
      <c r="D118" s="200" t="s">
        <v>71</v>
      </c>
      <c r="E118" s="201" t="s">
        <v>87</v>
      </c>
      <c r="F118" s="201" t="s">
        <v>424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P119+SUM(P120:P134)+P147</f>
        <v>0</v>
      </c>
      <c r="Q118" s="206"/>
      <c r="R118" s="207">
        <f>R119+SUM(R120:R134)+R147</f>
        <v>0</v>
      </c>
      <c r="S118" s="206"/>
      <c r="T118" s="208">
        <f>T119+SUM(T120:T134)+T147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79</v>
      </c>
      <c r="AT118" s="210" t="s">
        <v>71</v>
      </c>
      <c r="AU118" s="210" t="s">
        <v>72</v>
      </c>
      <c r="AY118" s="209" t="s">
        <v>168</v>
      </c>
      <c r="BK118" s="211">
        <f>BK119+SUM(BK120:BK134)+BK147</f>
        <v>0</v>
      </c>
    </row>
    <row r="119" s="2" customFormat="1" ht="24.15" customHeight="1">
      <c r="A119" s="39"/>
      <c r="B119" s="40"/>
      <c r="C119" s="212" t="s">
        <v>238</v>
      </c>
      <c r="D119" s="212" t="s">
        <v>169</v>
      </c>
      <c r="E119" s="213" t="s">
        <v>348</v>
      </c>
      <c r="F119" s="214" t="s">
        <v>349</v>
      </c>
      <c r="G119" s="215" t="s">
        <v>110</v>
      </c>
      <c r="H119" s="216">
        <v>5</v>
      </c>
      <c r="I119" s="217"/>
      <c r="J119" s="218">
        <f>ROUND(I119*H119,2)</f>
        <v>0</v>
      </c>
      <c r="K119" s="214" t="s">
        <v>172</v>
      </c>
      <c r="L119" s="219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173</v>
      </c>
      <c r="AT119" s="224" t="s">
        <v>169</v>
      </c>
      <c r="AU119" s="224" t="s">
        <v>79</v>
      </c>
      <c r="AY119" s="18" t="s">
        <v>168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174</v>
      </c>
      <c r="BM119" s="224" t="s">
        <v>1155</v>
      </c>
    </row>
    <row r="120" s="2" customFormat="1" ht="24.15" customHeight="1">
      <c r="A120" s="39"/>
      <c r="B120" s="40"/>
      <c r="C120" s="212" t="s">
        <v>243</v>
      </c>
      <c r="D120" s="212" t="s">
        <v>169</v>
      </c>
      <c r="E120" s="213" t="s">
        <v>1156</v>
      </c>
      <c r="F120" s="214" t="s">
        <v>1157</v>
      </c>
      <c r="G120" s="215" t="s">
        <v>110</v>
      </c>
      <c r="H120" s="216">
        <v>5</v>
      </c>
      <c r="I120" s="217"/>
      <c r="J120" s="218">
        <f>ROUND(I120*H120,2)</f>
        <v>0</v>
      </c>
      <c r="K120" s="214" t="s">
        <v>172</v>
      </c>
      <c r="L120" s="219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173</v>
      </c>
      <c r="AT120" s="224" t="s">
        <v>169</v>
      </c>
      <c r="AU120" s="224" t="s">
        <v>79</v>
      </c>
      <c r="AY120" s="18" t="s">
        <v>168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174</v>
      </c>
      <c r="BM120" s="224" t="s">
        <v>1158</v>
      </c>
    </row>
    <row r="121" s="13" customFormat="1">
      <c r="A121" s="13"/>
      <c r="B121" s="226"/>
      <c r="C121" s="227"/>
      <c r="D121" s="228" t="s">
        <v>176</v>
      </c>
      <c r="E121" s="229" t="s">
        <v>19</v>
      </c>
      <c r="F121" s="230" t="s">
        <v>1159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176</v>
      </c>
      <c r="AU121" s="236" t="s">
        <v>79</v>
      </c>
      <c r="AV121" s="13" t="s">
        <v>79</v>
      </c>
      <c r="AW121" s="13" t="s">
        <v>33</v>
      </c>
      <c r="AX121" s="13" t="s">
        <v>72</v>
      </c>
      <c r="AY121" s="236" t="s">
        <v>168</v>
      </c>
    </row>
    <row r="122" s="14" customFormat="1">
      <c r="A122" s="14"/>
      <c r="B122" s="237"/>
      <c r="C122" s="238"/>
      <c r="D122" s="228" t="s">
        <v>176</v>
      </c>
      <c r="E122" s="239" t="s">
        <v>19</v>
      </c>
      <c r="F122" s="240" t="s">
        <v>196</v>
      </c>
      <c r="G122" s="238"/>
      <c r="H122" s="241">
        <v>5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176</v>
      </c>
      <c r="AU122" s="247" t="s">
        <v>79</v>
      </c>
      <c r="AV122" s="14" t="s">
        <v>81</v>
      </c>
      <c r="AW122" s="14" t="s">
        <v>33</v>
      </c>
      <c r="AX122" s="14" t="s">
        <v>72</v>
      </c>
      <c r="AY122" s="247" t="s">
        <v>168</v>
      </c>
    </row>
    <row r="123" s="15" customFormat="1">
      <c r="A123" s="15"/>
      <c r="B123" s="248"/>
      <c r="C123" s="249"/>
      <c r="D123" s="228" t="s">
        <v>176</v>
      </c>
      <c r="E123" s="250" t="s">
        <v>19</v>
      </c>
      <c r="F123" s="251" t="s">
        <v>180</v>
      </c>
      <c r="G123" s="249"/>
      <c r="H123" s="252">
        <v>5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176</v>
      </c>
      <c r="AU123" s="258" t="s">
        <v>79</v>
      </c>
      <c r="AV123" s="15" t="s">
        <v>174</v>
      </c>
      <c r="AW123" s="15" t="s">
        <v>33</v>
      </c>
      <c r="AX123" s="15" t="s">
        <v>79</v>
      </c>
      <c r="AY123" s="258" t="s">
        <v>168</v>
      </c>
    </row>
    <row r="124" s="2" customFormat="1" ht="24.15" customHeight="1">
      <c r="A124" s="39"/>
      <c r="B124" s="40"/>
      <c r="C124" s="212" t="s">
        <v>8</v>
      </c>
      <c r="D124" s="212" t="s">
        <v>169</v>
      </c>
      <c r="E124" s="213" t="s">
        <v>354</v>
      </c>
      <c r="F124" s="214" t="s">
        <v>355</v>
      </c>
      <c r="G124" s="215" t="s">
        <v>110</v>
      </c>
      <c r="H124" s="216">
        <v>30</v>
      </c>
      <c r="I124" s="217"/>
      <c r="J124" s="218">
        <f>ROUND(I124*H124,2)</f>
        <v>0</v>
      </c>
      <c r="K124" s="214" t="s">
        <v>172</v>
      </c>
      <c r="L124" s="219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173</v>
      </c>
      <c r="AT124" s="224" t="s">
        <v>169</v>
      </c>
      <c r="AU124" s="224" t="s">
        <v>79</v>
      </c>
      <c r="AY124" s="18" t="s">
        <v>168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174</v>
      </c>
      <c r="BM124" s="224" t="s">
        <v>1160</v>
      </c>
    </row>
    <row r="125" s="13" customFormat="1">
      <c r="A125" s="13"/>
      <c r="B125" s="226"/>
      <c r="C125" s="227"/>
      <c r="D125" s="228" t="s">
        <v>176</v>
      </c>
      <c r="E125" s="229" t="s">
        <v>19</v>
      </c>
      <c r="F125" s="230" t="s">
        <v>1161</v>
      </c>
      <c r="G125" s="227"/>
      <c r="H125" s="229" t="s">
        <v>19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176</v>
      </c>
      <c r="AU125" s="236" t="s">
        <v>79</v>
      </c>
      <c r="AV125" s="13" t="s">
        <v>79</v>
      </c>
      <c r="AW125" s="13" t="s">
        <v>33</v>
      </c>
      <c r="AX125" s="13" t="s">
        <v>72</v>
      </c>
      <c r="AY125" s="236" t="s">
        <v>168</v>
      </c>
    </row>
    <row r="126" s="14" customFormat="1">
      <c r="A126" s="14"/>
      <c r="B126" s="237"/>
      <c r="C126" s="238"/>
      <c r="D126" s="228" t="s">
        <v>176</v>
      </c>
      <c r="E126" s="239" t="s">
        <v>19</v>
      </c>
      <c r="F126" s="240" t="s">
        <v>1162</v>
      </c>
      <c r="G126" s="238"/>
      <c r="H126" s="241">
        <v>30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176</v>
      </c>
      <c r="AU126" s="247" t="s">
        <v>79</v>
      </c>
      <c r="AV126" s="14" t="s">
        <v>81</v>
      </c>
      <c r="AW126" s="14" t="s">
        <v>33</v>
      </c>
      <c r="AX126" s="14" t="s">
        <v>72</v>
      </c>
      <c r="AY126" s="247" t="s">
        <v>168</v>
      </c>
    </row>
    <row r="127" s="15" customFormat="1">
      <c r="A127" s="15"/>
      <c r="B127" s="248"/>
      <c r="C127" s="249"/>
      <c r="D127" s="228" t="s">
        <v>176</v>
      </c>
      <c r="E127" s="250" t="s">
        <v>19</v>
      </c>
      <c r="F127" s="251" t="s">
        <v>180</v>
      </c>
      <c r="G127" s="249"/>
      <c r="H127" s="252">
        <v>30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176</v>
      </c>
      <c r="AU127" s="258" t="s">
        <v>79</v>
      </c>
      <c r="AV127" s="15" t="s">
        <v>174</v>
      </c>
      <c r="AW127" s="15" t="s">
        <v>33</v>
      </c>
      <c r="AX127" s="15" t="s">
        <v>79</v>
      </c>
      <c r="AY127" s="258" t="s">
        <v>168</v>
      </c>
    </row>
    <row r="128" s="2" customFormat="1" ht="33" customHeight="1">
      <c r="A128" s="39"/>
      <c r="B128" s="40"/>
      <c r="C128" s="212" t="s">
        <v>253</v>
      </c>
      <c r="D128" s="212" t="s">
        <v>169</v>
      </c>
      <c r="E128" s="213" t="s">
        <v>1163</v>
      </c>
      <c r="F128" s="214" t="s">
        <v>1164</v>
      </c>
      <c r="G128" s="215" t="s">
        <v>110</v>
      </c>
      <c r="H128" s="216">
        <v>70</v>
      </c>
      <c r="I128" s="217"/>
      <c r="J128" s="218">
        <f>ROUND(I128*H128,2)</f>
        <v>0</v>
      </c>
      <c r="K128" s="214" t="s">
        <v>172</v>
      </c>
      <c r="L128" s="219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173</v>
      </c>
      <c r="AT128" s="224" t="s">
        <v>169</v>
      </c>
      <c r="AU128" s="224" t="s">
        <v>79</v>
      </c>
      <c r="AY128" s="18" t="s">
        <v>168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174</v>
      </c>
      <c r="BM128" s="224" t="s">
        <v>1165</v>
      </c>
    </row>
    <row r="129" s="2" customFormat="1">
      <c r="A129" s="39"/>
      <c r="B129" s="40"/>
      <c r="C129" s="41"/>
      <c r="D129" s="228" t="s">
        <v>207</v>
      </c>
      <c r="E129" s="41"/>
      <c r="F129" s="268" t="s">
        <v>1166</v>
      </c>
      <c r="G129" s="41"/>
      <c r="H129" s="41"/>
      <c r="I129" s="269"/>
      <c r="J129" s="41"/>
      <c r="K129" s="41"/>
      <c r="L129" s="45"/>
      <c r="M129" s="270"/>
      <c r="N129" s="27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207</v>
      </c>
      <c r="AU129" s="18" t="s">
        <v>79</v>
      </c>
    </row>
    <row r="130" s="2" customFormat="1" ht="24.15" customHeight="1">
      <c r="A130" s="39"/>
      <c r="B130" s="40"/>
      <c r="C130" s="212" t="s">
        <v>258</v>
      </c>
      <c r="D130" s="212" t="s">
        <v>169</v>
      </c>
      <c r="E130" s="213" t="s">
        <v>1167</v>
      </c>
      <c r="F130" s="214" t="s">
        <v>1168</v>
      </c>
      <c r="G130" s="215" t="s">
        <v>110</v>
      </c>
      <c r="H130" s="216">
        <v>40</v>
      </c>
      <c r="I130" s="217"/>
      <c r="J130" s="218">
        <f>ROUND(I130*H130,2)</f>
        <v>0</v>
      </c>
      <c r="K130" s="214" t="s">
        <v>172</v>
      </c>
      <c r="L130" s="219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173</v>
      </c>
      <c r="AT130" s="224" t="s">
        <v>169</v>
      </c>
      <c r="AU130" s="224" t="s">
        <v>79</v>
      </c>
      <c r="AY130" s="18" t="s">
        <v>168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174</v>
      </c>
      <c r="BM130" s="224" t="s">
        <v>1169</v>
      </c>
    </row>
    <row r="131" s="2" customFormat="1" ht="78" customHeight="1">
      <c r="A131" s="39"/>
      <c r="B131" s="40"/>
      <c r="C131" s="259" t="s">
        <v>233</v>
      </c>
      <c r="D131" s="259" t="s">
        <v>203</v>
      </c>
      <c r="E131" s="260" t="s">
        <v>1170</v>
      </c>
      <c r="F131" s="261" t="s">
        <v>1171</v>
      </c>
      <c r="G131" s="262" t="s">
        <v>110</v>
      </c>
      <c r="H131" s="263">
        <v>110</v>
      </c>
      <c r="I131" s="264"/>
      <c r="J131" s="265">
        <f>ROUND(I131*H131,2)</f>
        <v>0</v>
      </c>
      <c r="K131" s="261" t="s">
        <v>172</v>
      </c>
      <c r="L131" s="45"/>
      <c r="M131" s="266" t="s">
        <v>19</v>
      </c>
      <c r="N131" s="267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174</v>
      </c>
      <c r="AT131" s="224" t="s">
        <v>203</v>
      </c>
      <c r="AU131" s="224" t="s">
        <v>79</v>
      </c>
      <c r="AY131" s="18" t="s">
        <v>168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174</v>
      </c>
      <c r="BM131" s="224" t="s">
        <v>1172</v>
      </c>
    </row>
    <row r="132" s="2" customFormat="1" ht="16.5" customHeight="1">
      <c r="A132" s="39"/>
      <c r="B132" s="40"/>
      <c r="C132" s="212" t="s">
        <v>267</v>
      </c>
      <c r="D132" s="212" t="s">
        <v>169</v>
      </c>
      <c r="E132" s="213" t="s">
        <v>1173</v>
      </c>
      <c r="F132" s="214" t="s">
        <v>1174</v>
      </c>
      <c r="G132" s="215" t="s">
        <v>224</v>
      </c>
      <c r="H132" s="216">
        <v>8</v>
      </c>
      <c r="I132" s="217"/>
      <c r="J132" s="218">
        <f>ROUND(I132*H132,2)</f>
        <v>0</v>
      </c>
      <c r="K132" s="214" t="s">
        <v>172</v>
      </c>
      <c r="L132" s="219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250</v>
      </c>
      <c r="AT132" s="224" t="s">
        <v>169</v>
      </c>
      <c r="AU132" s="224" t="s">
        <v>79</v>
      </c>
      <c r="AY132" s="18" t="s">
        <v>168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251</v>
      </c>
      <c r="BM132" s="224" t="s">
        <v>1175</v>
      </c>
    </row>
    <row r="133" s="2" customFormat="1" ht="24.15" customHeight="1">
      <c r="A133" s="39"/>
      <c r="B133" s="40"/>
      <c r="C133" s="259" t="s">
        <v>272</v>
      </c>
      <c r="D133" s="259" t="s">
        <v>203</v>
      </c>
      <c r="E133" s="260" t="s">
        <v>1176</v>
      </c>
      <c r="F133" s="261" t="s">
        <v>1177</v>
      </c>
      <c r="G133" s="262" t="s">
        <v>224</v>
      </c>
      <c r="H133" s="263">
        <v>8</v>
      </c>
      <c r="I133" s="264"/>
      <c r="J133" s="265">
        <f>ROUND(I133*H133,2)</f>
        <v>0</v>
      </c>
      <c r="K133" s="261" t="s">
        <v>172</v>
      </c>
      <c r="L133" s="45"/>
      <c r="M133" s="266" t="s">
        <v>19</v>
      </c>
      <c r="N133" s="267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174</v>
      </c>
      <c r="AT133" s="224" t="s">
        <v>203</v>
      </c>
      <c r="AU133" s="224" t="s">
        <v>79</v>
      </c>
      <c r="AY133" s="18" t="s">
        <v>168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174</v>
      </c>
      <c r="BM133" s="224" t="s">
        <v>1178</v>
      </c>
    </row>
    <row r="134" s="12" customFormat="1" ht="22.8" customHeight="1">
      <c r="A134" s="12"/>
      <c r="B134" s="198"/>
      <c r="C134" s="199"/>
      <c r="D134" s="200" t="s">
        <v>71</v>
      </c>
      <c r="E134" s="272" t="s">
        <v>425</v>
      </c>
      <c r="F134" s="272" t="s">
        <v>1179</v>
      </c>
      <c r="G134" s="199"/>
      <c r="H134" s="199"/>
      <c r="I134" s="202"/>
      <c r="J134" s="273">
        <f>BK134</f>
        <v>0</v>
      </c>
      <c r="K134" s="199"/>
      <c r="L134" s="204"/>
      <c r="M134" s="205"/>
      <c r="N134" s="206"/>
      <c r="O134" s="206"/>
      <c r="P134" s="207">
        <f>SUM(P135:P146)</f>
        <v>0</v>
      </c>
      <c r="Q134" s="206"/>
      <c r="R134" s="207">
        <f>SUM(R135:R146)</f>
        <v>0</v>
      </c>
      <c r="S134" s="206"/>
      <c r="T134" s="208">
        <f>SUM(T135:T146)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79</v>
      </c>
      <c r="AY134" s="209" t="s">
        <v>168</v>
      </c>
      <c r="BK134" s="211">
        <f>SUM(BK135:BK146)</f>
        <v>0</v>
      </c>
    </row>
    <row r="135" s="2" customFormat="1" ht="16.5" customHeight="1">
      <c r="A135" s="39"/>
      <c r="B135" s="40"/>
      <c r="C135" s="212" t="s">
        <v>7</v>
      </c>
      <c r="D135" s="212" t="s">
        <v>169</v>
      </c>
      <c r="E135" s="213" t="s">
        <v>1180</v>
      </c>
      <c r="F135" s="214" t="s">
        <v>1181</v>
      </c>
      <c r="G135" s="215" t="s">
        <v>224</v>
      </c>
      <c r="H135" s="216">
        <v>3</v>
      </c>
      <c r="I135" s="217"/>
      <c r="J135" s="218">
        <f>ROUND(I135*H135,2)</f>
        <v>0</v>
      </c>
      <c r="K135" s="214" t="s">
        <v>172</v>
      </c>
      <c r="L135" s="219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485</v>
      </c>
      <c r="AT135" s="224" t="s">
        <v>169</v>
      </c>
      <c r="AU135" s="224" t="s">
        <v>81</v>
      </c>
      <c r="AY135" s="18" t="s">
        <v>168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485</v>
      </c>
      <c r="BM135" s="224" t="s">
        <v>1182</v>
      </c>
    </row>
    <row r="136" s="2" customFormat="1" ht="78" customHeight="1">
      <c r="A136" s="39"/>
      <c r="B136" s="40"/>
      <c r="C136" s="259" t="s">
        <v>281</v>
      </c>
      <c r="D136" s="259" t="s">
        <v>203</v>
      </c>
      <c r="E136" s="260" t="s">
        <v>1183</v>
      </c>
      <c r="F136" s="261" t="s">
        <v>1184</v>
      </c>
      <c r="G136" s="262" t="s">
        <v>224</v>
      </c>
      <c r="H136" s="263">
        <v>1</v>
      </c>
      <c r="I136" s="264"/>
      <c r="J136" s="265">
        <f>ROUND(I136*H136,2)</f>
        <v>0</v>
      </c>
      <c r="K136" s="261" t="s">
        <v>172</v>
      </c>
      <c r="L136" s="45"/>
      <c r="M136" s="266" t="s">
        <v>19</v>
      </c>
      <c r="N136" s="267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174</v>
      </c>
      <c r="AT136" s="224" t="s">
        <v>203</v>
      </c>
      <c r="AU136" s="224" t="s">
        <v>81</v>
      </c>
      <c r="AY136" s="18" t="s">
        <v>168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174</v>
      </c>
      <c r="BM136" s="224" t="s">
        <v>1185</v>
      </c>
    </row>
    <row r="137" s="2" customFormat="1" ht="78" customHeight="1">
      <c r="A137" s="39"/>
      <c r="B137" s="40"/>
      <c r="C137" s="259" t="s">
        <v>285</v>
      </c>
      <c r="D137" s="259" t="s">
        <v>203</v>
      </c>
      <c r="E137" s="260" t="s">
        <v>1186</v>
      </c>
      <c r="F137" s="261" t="s">
        <v>1187</v>
      </c>
      <c r="G137" s="262" t="s">
        <v>224</v>
      </c>
      <c r="H137" s="263">
        <v>1</v>
      </c>
      <c r="I137" s="264"/>
      <c r="J137" s="265">
        <f>ROUND(I137*H137,2)</f>
        <v>0</v>
      </c>
      <c r="K137" s="261" t="s">
        <v>172</v>
      </c>
      <c r="L137" s="45"/>
      <c r="M137" s="266" t="s">
        <v>19</v>
      </c>
      <c r="N137" s="267" t="s">
        <v>43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174</v>
      </c>
      <c r="AT137" s="224" t="s">
        <v>203</v>
      </c>
      <c r="AU137" s="224" t="s">
        <v>81</v>
      </c>
      <c r="AY137" s="18" t="s">
        <v>168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174</v>
      </c>
      <c r="BM137" s="224" t="s">
        <v>1188</v>
      </c>
    </row>
    <row r="138" s="2" customFormat="1" ht="16.5" customHeight="1">
      <c r="A138" s="39"/>
      <c r="B138" s="40"/>
      <c r="C138" s="259" t="s">
        <v>289</v>
      </c>
      <c r="D138" s="259" t="s">
        <v>203</v>
      </c>
      <c r="E138" s="260" t="s">
        <v>1189</v>
      </c>
      <c r="F138" s="261" t="s">
        <v>1190</v>
      </c>
      <c r="G138" s="262" t="s">
        <v>224</v>
      </c>
      <c r="H138" s="263">
        <v>2</v>
      </c>
      <c r="I138" s="264"/>
      <c r="J138" s="265">
        <f>ROUND(I138*H138,2)</f>
        <v>0</v>
      </c>
      <c r="K138" s="261" t="s">
        <v>172</v>
      </c>
      <c r="L138" s="45"/>
      <c r="M138" s="266" t="s">
        <v>19</v>
      </c>
      <c r="N138" s="267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219</v>
      </c>
      <c r="AT138" s="224" t="s">
        <v>203</v>
      </c>
      <c r="AU138" s="224" t="s">
        <v>81</v>
      </c>
      <c r="AY138" s="18" t="s">
        <v>168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219</v>
      </c>
      <c r="BM138" s="224" t="s">
        <v>1191</v>
      </c>
    </row>
    <row r="139" s="2" customFormat="1" ht="24.15" customHeight="1">
      <c r="A139" s="39"/>
      <c r="B139" s="40"/>
      <c r="C139" s="259" t="s">
        <v>293</v>
      </c>
      <c r="D139" s="259" t="s">
        <v>203</v>
      </c>
      <c r="E139" s="260" t="s">
        <v>428</v>
      </c>
      <c r="F139" s="261" t="s">
        <v>429</v>
      </c>
      <c r="G139" s="262" t="s">
        <v>224</v>
      </c>
      <c r="H139" s="263">
        <v>3</v>
      </c>
      <c r="I139" s="264"/>
      <c r="J139" s="265">
        <f>ROUND(I139*H139,2)</f>
        <v>0</v>
      </c>
      <c r="K139" s="261" t="s">
        <v>172</v>
      </c>
      <c r="L139" s="45"/>
      <c r="M139" s="266" t="s">
        <v>19</v>
      </c>
      <c r="N139" s="267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219</v>
      </c>
      <c r="AT139" s="224" t="s">
        <v>203</v>
      </c>
      <c r="AU139" s="224" t="s">
        <v>81</v>
      </c>
      <c r="AY139" s="18" t="s">
        <v>168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219</v>
      </c>
      <c r="BM139" s="224" t="s">
        <v>1192</v>
      </c>
    </row>
    <row r="140" s="2" customFormat="1" ht="21.75" customHeight="1">
      <c r="A140" s="39"/>
      <c r="B140" s="40"/>
      <c r="C140" s="259" t="s">
        <v>299</v>
      </c>
      <c r="D140" s="259" t="s">
        <v>203</v>
      </c>
      <c r="E140" s="260" t="s">
        <v>1193</v>
      </c>
      <c r="F140" s="261" t="s">
        <v>1194</v>
      </c>
      <c r="G140" s="262" t="s">
        <v>224</v>
      </c>
      <c r="H140" s="263">
        <v>2</v>
      </c>
      <c r="I140" s="264"/>
      <c r="J140" s="265">
        <f>ROUND(I140*H140,2)</f>
        <v>0</v>
      </c>
      <c r="K140" s="261" t="s">
        <v>172</v>
      </c>
      <c r="L140" s="45"/>
      <c r="M140" s="266" t="s">
        <v>19</v>
      </c>
      <c r="N140" s="267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174</v>
      </c>
      <c r="AT140" s="224" t="s">
        <v>203</v>
      </c>
      <c r="AU140" s="224" t="s">
        <v>81</v>
      </c>
      <c r="AY140" s="18" t="s">
        <v>168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174</v>
      </c>
      <c r="BM140" s="224" t="s">
        <v>1195</v>
      </c>
    </row>
    <row r="141" s="2" customFormat="1" ht="24.15" customHeight="1">
      <c r="A141" s="39"/>
      <c r="B141" s="40"/>
      <c r="C141" s="259" t="s">
        <v>303</v>
      </c>
      <c r="D141" s="259" t="s">
        <v>203</v>
      </c>
      <c r="E141" s="260" t="s">
        <v>1196</v>
      </c>
      <c r="F141" s="261" t="s">
        <v>1197</v>
      </c>
      <c r="G141" s="262" t="s">
        <v>224</v>
      </c>
      <c r="H141" s="263">
        <v>2</v>
      </c>
      <c r="I141" s="264"/>
      <c r="J141" s="265">
        <f>ROUND(I141*H141,2)</f>
        <v>0</v>
      </c>
      <c r="K141" s="261" t="s">
        <v>256</v>
      </c>
      <c r="L141" s="45"/>
      <c r="M141" s="266" t="s">
        <v>19</v>
      </c>
      <c r="N141" s="267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174</v>
      </c>
      <c r="AT141" s="224" t="s">
        <v>203</v>
      </c>
      <c r="AU141" s="224" t="s">
        <v>81</v>
      </c>
      <c r="AY141" s="18" t="s">
        <v>168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174</v>
      </c>
      <c r="BM141" s="224" t="s">
        <v>1198</v>
      </c>
    </row>
    <row r="142" s="2" customFormat="1" ht="16.5" customHeight="1">
      <c r="A142" s="39"/>
      <c r="B142" s="40"/>
      <c r="C142" s="259" t="s">
        <v>307</v>
      </c>
      <c r="D142" s="259" t="s">
        <v>203</v>
      </c>
      <c r="E142" s="260" t="s">
        <v>1199</v>
      </c>
      <c r="F142" s="261" t="s">
        <v>1200</v>
      </c>
      <c r="G142" s="262" t="s">
        <v>224</v>
      </c>
      <c r="H142" s="263">
        <v>3</v>
      </c>
      <c r="I142" s="264"/>
      <c r="J142" s="265">
        <f>ROUND(I142*H142,2)</f>
        <v>0</v>
      </c>
      <c r="K142" s="261" t="s">
        <v>172</v>
      </c>
      <c r="L142" s="45"/>
      <c r="M142" s="266" t="s">
        <v>19</v>
      </c>
      <c r="N142" s="267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174</v>
      </c>
      <c r="AT142" s="224" t="s">
        <v>203</v>
      </c>
      <c r="AU142" s="224" t="s">
        <v>81</v>
      </c>
      <c r="AY142" s="18" t="s">
        <v>168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174</v>
      </c>
      <c r="BM142" s="224" t="s">
        <v>1201</v>
      </c>
    </row>
    <row r="143" s="2" customFormat="1" ht="24.15" customHeight="1">
      <c r="A143" s="39"/>
      <c r="B143" s="40"/>
      <c r="C143" s="259" t="s">
        <v>311</v>
      </c>
      <c r="D143" s="259" t="s">
        <v>203</v>
      </c>
      <c r="E143" s="260" t="s">
        <v>1202</v>
      </c>
      <c r="F143" s="261" t="s">
        <v>1203</v>
      </c>
      <c r="G143" s="262" t="s">
        <v>224</v>
      </c>
      <c r="H143" s="263">
        <v>2</v>
      </c>
      <c r="I143" s="264"/>
      <c r="J143" s="265">
        <f>ROUND(I143*H143,2)</f>
        <v>0</v>
      </c>
      <c r="K143" s="261" t="s">
        <v>172</v>
      </c>
      <c r="L143" s="45"/>
      <c r="M143" s="266" t="s">
        <v>19</v>
      </c>
      <c r="N143" s="267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174</v>
      </c>
      <c r="AT143" s="224" t="s">
        <v>203</v>
      </c>
      <c r="AU143" s="224" t="s">
        <v>81</v>
      </c>
      <c r="AY143" s="18" t="s">
        <v>168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174</v>
      </c>
      <c r="BM143" s="224" t="s">
        <v>1204</v>
      </c>
    </row>
    <row r="144" s="2" customFormat="1">
      <c r="A144" s="39"/>
      <c r="B144" s="40"/>
      <c r="C144" s="41"/>
      <c r="D144" s="228" t="s">
        <v>207</v>
      </c>
      <c r="E144" s="41"/>
      <c r="F144" s="268" t="s">
        <v>1205</v>
      </c>
      <c r="G144" s="41"/>
      <c r="H144" s="41"/>
      <c r="I144" s="269"/>
      <c r="J144" s="41"/>
      <c r="K144" s="41"/>
      <c r="L144" s="45"/>
      <c r="M144" s="270"/>
      <c r="N144" s="27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207</v>
      </c>
      <c r="AU144" s="18" t="s">
        <v>81</v>
      </c>
    </row>
    <row r="145" s="2" customFormat="1" ht="21.75" customHeight="1">
      <c r="A145" s="39"/>
      <c r="B145" s="40"/>
      <c r="C145" s="259" t="s">
        <v>316</v>
      </c>
      <c r="D145" s="259" t="s">
        <v>203</v>
      </c>
      <c r="E145" s="260" t="s">
        <v>1206</v>
      </c>
      <c r="F145" s="261" t="s">
        <v>1207</v>
      </c>
      <c r="G145" s="262" t="s">
        <v>224</v>
      </c>
      <c r="H145" s="263">
        <v>1</v>
      </c>
      <c r="I145" s="264"/>
      <c r="J145" s="265">
        <f>ROUND(I145*H145,2)</f>
        <v>0</v>
      </c>
      <c r="K145" s="261" t="s">
        <v>172</v>
      </c>
      <c r="L145" s="45"/>
      <c r="M145" s="266" t="s">
        <v>19</v>
      </c>
      <c r="N145" s="267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174</v>
      </c>
      <c r="AT145" s="224" t="s">
        <v>203</v>
      </c>
      <c r="AU145" s="224" t="s">
        <v>81</v>
      </c>
      <c r="AY145" s="18" t="s">
        <v>168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174</v>
      </c>
      <c r="BM145" s="224" t="s">
        <v>1208</v>
      </c>
    </row>
    <row r="146" s="2" customFormat="1" ht="55.5" customHeight="1">
      <c r="A146" s="39"/>
      <c r="B146" s="40"/>
      <c r="C146" s="212" t="s">
        <v>320</v>
      </c>
      <c r="D146" s="212" t="s">
        <v>169</v>
      </c>
      <c r="E146" s="213" t="s">
        <v>1209</v>
      </c>
      <c r="F146" s="214" t="s">
        <v>1210</v>
      </c>
      <c r="G146" s="215" t="s">
        <v>224</v>
      </c>
      <c r="H146" s="216">
        <v>1</v>
      </c>
      <c r="I146" s="217"/>
      <c r="J146" s="218">
        <f>ROUND(I146*H146,2)</f>
        <v>0</v>
      </c>
      <c r="K146" s="214" t="s">
        <v>172</v>
      </c>
      <c r="L146" s="219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219</v>
      </c>
      <c r="AT146" s="224" t="s">
        <v>169</v>
      </c>
      <c r="AU146" s="224" t="s">
        <v>81</v>
      </c>
      <c r="AY146" s="18" t="s">
        <v>168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219</v>
      </c>
      <c r="BM146" s="224" t="s">
        <v>1211</v>
      </c>
    </row>
    <row r="147" s="12" customFormat="1" ht="22.8" customHeight="1">
      <c r="A147" s="12"/>
      <c r="B147" s="198"/>
      <c r="C147" s="199"/>
      <c r="D147" s="200" t="s">
        <v>71</v>
      </c>
      <c r="E147" s="272" t="s">
        <v>443</v>
      </c>
      <c r="F147" s="272" t="s">
        <v>1212</v>
      </c>
      <c r="G147" s="199"/>
      <c r="H147" s="199"/>
      <c r="I147" s="202"/>
      <c r="J147" s="273">
        <f>BK147</f>
        <v>0</v>
      </c>
      <c r="K147" s="199"/>
      <c r="L147" s="204"/>
      <c r="M147" s="205"/>
      <c r="N147" s="206"/>
      <c r="O147" s="206"/>
      <c r="P147" s="207">
        <f>SUM(P148:P158)</f>
        <v>0</v>
      </c>
      <c r="Q147" s="206"/>
      <c r="R147" s="207">
        <f>SUM(R148:R158)</f>
        <v>0</v>
      </c>
      <c r="S147" s="206"/>
      <c r="T147" s="208">
        <f>SUM(T148:T158)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79</v>
      </c>
      <c r="AT147" s="210" t="s">
        <v>71</v>
      </c>
      <c r="AU147" s="210" t="s">
        <v>79</v>
      </c>
      <c r="AY147" s="209" t="s">
        <v>168</v>
      </c>
      <c r="BK147" s="211">
        <f>SUM(BK148:BK158)</f>
        <v>0</v>
      </c>
    </row>
    <row r="148" s="2" customFormat="1" ht="55.5" customHeight="1">
      <c r="A148" s="39"/>
      <c r="B148" s="40"/>
      <c r="C148" s="212" t="s">
        <v>324</v>
      </c>
      <c r="D148" s="212" t="s">
        <v>169</v>
      </c>
      <c r="E148" s="213" t="s">
        <v>1213</v>
      </c>
      <c r="F148" s="214" t="s">
        <v>1214</v>
      </c>
      <c r="G148" s="215" t="s">
        <v>224</v>
      </c>
      <c r="H148" s="216">
        <v>1</v>
      </c>
      <c r="I148" s="217"/>
      <c r="J148" s="218">
        <f>ROUND(I148*H148,2)</f>
        <v>0</v>
      </c>
      <c r="K148" s="214" t="s">
        <v>172</v>
      </c>
      <c r="L148" s="219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173</v>
      </c>
      <c r="AT148" s="224" t="s">
        <v>169</v>
      </c>
      <c r="AU148" s="224" t="s">
        <v>81</v>
      </c>
      <c r="AY148" s="18" t="s">
        <v>168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174</v>
      </c>
      <c r="BM148" s="224" t="s">
        <v>1215</v>
      </c>
    </row>
    <row r="149" s="2" customFormat="1" ht="44.25" customHeight="1">
      <c r="A149" s="39"/>
      <c r="B149" s="40"/>
      <c r="C149" s="259" t="s">
        <v>328</v>
      </c>
      <c r="D149" s="259" t="s">
        <v>203</v>
      </c>
      <c r="E149" s="260" t="s">
        <v>1216</v>
      </c>
      <c r="F149" s="261" t="s">
        <v>1217</v>
      </c>
      <c r="G149" s="262" t="s">
        <v>224</v>
      </c>
      <c r="H149" s="263">
        <v>1</v>
      </c>
      <c r="I149" s="264"/>
      <c r="J149" s="265">
        <f>ROUND(I149*H149,2)</f>
        <v>0</v>
      </c>
      <c r="K149" s="261" t="s">
        <v>172</v>
      </c>
      <c r="L149" s="45"/>
      <c r="M149" s="266" t="s">
        <v>19</v>
      </c>
      <c r="N149" s="267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174</v>
      </c>
      <c r="AT149" s="224" t="s">
        <v>203</v>
      </c>
      <c r="AU149" s="224" t="s">
        <v>81</v>
      </c>
      <c r="AY149" s="18" t="s">
        <v>168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174</v>
      </c>
      <c r="BM149" s="224" t="s">
        <v>1218</v>
      </c>
    </row>
    <row r="150" s="2" customFormat="1" ht="24.15" customHeight="1">
      <c r="A150" s="39"/>
      <c r="B150" s="40"/>
      <c r="C150" s="212" t="s">
        <v>332</v>
      </c>
      <c r="D150" s="212" t="s">
        <v>169</v>
      </c>
      <c r="E150" s="213" t="s">
        <v>1219</v>
      </c>
      <c r="F150" s="214" t="s">
        <v>1220</v>
      </c>
      <c r="G150" s="215" t="s">
        <v>224</v>
      </c>
      <c r="H150" s="216">
        <v>1</v>
      </c>
      <c r="I150" s="217"/>
      <c r="J150" s="218">
        <f>ROUND(I150*H150,2)</f>
        <v>0</v>
      </c>
      <c r="K150" s="214" t="s">
        <v>172</v>
      </c>
      <c r="L150" s="219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173</v>
      </c>
      <c r="AT150" s="224" t="s">
        <v>169</v>
      </c>
      <c r="AU150" s="224" t="s">
        <v>81</v>
      </c>
      <c r="AY150" s="18" t="s">
        <v>168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174</v>
      </c>
      <c r="BM150" s="224" t="s">
        <v>1221</v>
      </c>
    </row>
    <row r="151" s="2" customFormat="1" ht="24.15" customHeight="1">
      <c r="A151" s="39"/>
      <c r="B151" s="40"/>
      <c r="C151" s="212" t="s">
        <v>336</v>
      </c>
      <c r="D151" s="212" t="s">
        <v>169</v>
      </c>
      <c r="E151" s="213" t="s">
        <v>1222</v>
      </c>
      <c r="F151" s="214" t="s">
        <v>1223</v>
      </c>
      <c r="G151" s="215" t="s">
        <v>224</v>
      </c>
      <c r="H151" s="216">
        <v>1</v>
      </c>
      <c r="I151" s="217"/>
      <c r="J151" s="218">
        <f>ROUND(I151*H151,2)</f>
        <v>0</v>
      </c>
      <c r="K151" s="214" t="s">
        <v>172</v>
      </c>
      <c r="L151" s="219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173</v>
      </c>
      <c r="AT151" s="224" t="s">
        <v>169</v>
      </c>
      <c r="AU151" s="224" t="s">
        <v>81</v>
      </c>
      <c r="AY151" s="18" t="s">
        <v>168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174</v>
      </c>
      <c r="BM151" s="224" t="s">
        <v>1224</v>
      </c>
    </row>
    <row r="152" s="2" customFormat="1" ht="44.25" customHeight="1">
      <c r="A152" s="39"/>
      <c r="B152" s="40"/>
      <c r="C152" s="259" t="s">
        <v>343</v>
      </c>
      <c r="D152" s="259" t="s">
        <v>203</v>
      </c>
      <c r="E152" s="260" t="s">
        <v>1225</v>
      </c>
      <c r="F152" s="261" t="s">
        <v>1226</v>
      </c>
      <c r="G152" s="262" t="s">
        <v>224</v>
      </c>
      <c r="H152" s="263">
        <v>1</v>
      </c>
      <c r="I152" s="264"/>
      <c r="J152" s="265">
        <f>ROUND(I152*H152,2)</f>
        <v>0</v>
      </c>
      <c r="K152" s="261" t="s">
        <v>415</v>
      </c>
      <c r="L152" s="45"/>
      <c r="M152" s="266" t="s">
        <v>19</v>
      </c>
      <c r="N152" s="267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219</v>
      </c>
      <c r="AT152" s="224" t="s">
        <v>203</v>
      </c>
      <c r="AU152" s="224" t="s">
        <v>81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219</v>
      </c>
      <c r="BM152" s="224" t="s">
        <v>1227</v>
      </c>
    </row>
    <row r="153" s="2" customFormat="1" ht="16.5" customHeight="1">
      <c r="A153" s="39"/>
      <c r="B153" s="40"/>
      <c r="C153" s="212" t="s">
        <v>347</v>
      </c>
      <c r="D153" s="212" t="s">
        <v>169</v>
      </c>
      <c r="E153" s="213" t="s">
        <v>1228</v>
      </c>
      <c r="F153" s="214" t="s">
        <v>1229</v>
      </c>
      <c r="G153" s="215" t="s">
        <v>224</v>
      </c>
      <c r="H153" s="216">
        <v>1</v>
      </c>
      <c r="I153" s="217"/>
      <c r="J153" s="218">
        <f>ROUND(I153*H153,2)</f>
        <v>0</v>
      </c>
      <c r="K153" s="214" t="s">
        <v>1230</v>
      </c>
      <c r="L153" s="219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219</v>
      </c>
      <c r="AT153" s="224" t="s">
        <v>169</v>
      </c>
      <c r="AU153" s="224" t="s">
        <v>81</v>
      </c>
      <c r="AY153" s="18" t="s">
        <v>168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219</v>
      </c>
      <c r="BM153" s="224" t="s">
        <v>1231</v>
      </c>
    </row>
    <row r="154" s="2" customFormat="1" ht="62.7" customHeight="1">
      <c r="A154" s="39"/>
      <c r="B154" s="40"/>
      <c r="C154" s="259" t="s">
        <v>353</v>
      </c>
      <c r="D154" s="259" t="s">
        <v>203</v>
      </c>
      <c r="E154" s="260" t="s">
        <v>1232</v>
      </c>
      <c r="F154" s="261" t="s">
        <v>1233</v>
      </c>
      <c r="G154" s="262" t="s">
        <v>224</v>
      </c>
      <c r="H154" s="263">
        <v>1</v>
      </c>
      <c r="I154" s="264"/>
      <c r="J154" s="265">
        <f>ROUND(I154*H154,2)</f>
        <v>0</v>
      </c>
      <c r="K154" s="261" t="s">
        <v>172</v>
      </c>
      <c r="L154" s="45"/>
      <c r="M154" s="266" t="s">
        <v>19</v>
      </c>
      <c r="N154" s="267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174</v>
      </c>
      <c r="AT154" s="224" t="s">
        <v>203</v>
      </c>
      <c r="AU154" s="224" t="s">
        <v>81</v>
      </c>
      <c r="AY154" s="18" t="s">
        <v>168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174</v>
      </c>
      <c r="BM154" s="224" t="s">
        <v>1234</v>
      </c>
    </row>
    <row r="155" s="2" customFormat="1" ht="24.15" customHeight="1">
      <c r="A155" s="39"/>
      <c r="B155" s="40"/>
      <c r="C155" s="212" t="s">
        <v>362</v>
      </c>
      <c r="D155" s="212" t="s">
        <v>169</v>
      </c>
      <c r="E155" s="213" t="s">
        <v>1235</v>
      </c>
      <c r="F155" s="214" t="s">
        <v>1236</v>
      </c>
      <c r="G155" s="215" t="s">
        <v>224</v>
      </c>
      <c r="H155" s="216">
        <v>1</v>
      </c>
      <c r="I155" s="217"/>
      <c r="J155" s="218">
        <f>ROUND(I155*H155,2)</f>
        <v>0</v>
      </c>
      <c r="K155" s="214" t="s">
        <v>172</v>
      </c>
      <c r="L155" s="219"/>
      <c r="M155" s="220" t="s">
        <v>19</v>
      </c>
      <c r="N155" s="221" t="s">
        <v>43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485</v>
      </c>
      <c r="AT155" s="224" t="s">
        <v>169</v>
      </c>
      <c r="AU155" s="224" t="s">
        <v>81</v>
      </c>
      <c r="AY155" s="18" t="s">
        <v>168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485</v>
      </c>
      <c r="BM155" s="224" t="s">
        <v>1237</v>
      </c>
    </row>
    <row r="156" s="2" customFormat="1">
      <c r="A156" s="39"/>
      <c r="B156" s="40"/>
      <c r="C156" s="41"/>
      <c r="D156" s="228" t="s">
        <v>207</v>
      </c>
      <c r="E156" s="41"/>
      <c r="F156" s="268" t="s">
        <v>1238</v>
      </c>
      <c r="G156" s="41"/>
      <c r="H156" s="41"/>
      <c r="I156" s="269"/>
      <c r="J156" s="41"/>
      <c r="K156" s="41"/>
      <c r="L156" s="45"/>
      <c r="M156" s="270"/>
      <c r="N156" s="27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207</v>
      </c>
      <c r="AU156" s="18" t="s">
        <v>81</v>
      </c>
    </row>
    <row r="157" s="2" customFormat="1" ht="90" customHeight="1">
      <c r="A157" s="39"/>
      <c r="B157" s="40"/>
      <c r="C157" s="259" t="s">
        <v>113</v>
      </c>
      <c r="D157" s="259" t="s">
        <v>203</v>
      </c>
      <c r="E157" s="260" t="s">
        <v>1239</v>
      </c>
      <c r="F157" s="261" t="s">
        <v>1240</v>
      </c>
      <c r="G157" s="262" t="s">
        <v>224</v>
      </c>
      <c r="H157" s="263">
        <v>1</v>
      </c>
      <c r="I157" s="264"/>
      <c r="J157" s="265">
        <f>ROUND(I157*H157,2)</f>
        <v>0</v>
      </c>
      <c r="K157" s="261" t="s">
        <v>172</v>
      </c>
      <c r="L157" s="45"/>
      <c r="M157" s="266" t="s">
        <v>19</v>
      </c>
      <c r="N157" s="267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174</v>
      </c>
      <c r="AT157" s="224" t="s">
        <v>203</v>
      </c>
      <c r="AU157" s="224" t="s">
        <v>81</v>
      </c>
      <c r="AY157" s="18" t="s">
        <v>168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174</v>
      </c>
      <c r="BM157" s="224" t="s">
        <v>1241</v>
      </c>
    </row>
    <row r="158" s="2" customFormat="1" ht="16.5" customHeight="1">
      <c r="A158" s="39"/>
      <c r="B158" s="40"/>
      <c r="C158" s="212" t="s">
        <v>371</v>
      </c>
      <c r="D158" s="212" t="s">
        <v>169</v>
      </c>
      <c r="E158" s="213" t="s">
        <v>1242</v>
      </c>
      <c r="F158" s="214" t="s">
        <v>1243</v>
      </c>
      <c r="G158" s="215" t="s">
        <v>910</v>
      </c>
      <c r="H158" s="216">
        <v>26</v>
      </c>
      <c r="I158" s="217"/>
      <c r="J158" s="218">
        <f>ROUND(I158*H158,2)</f>
        <v>0</v>
      </c>
      <c r="K158" s="214" t="s">
        <v>172</v>
      </c>
      <c r="L158" s="219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250</v>
      </c>
      <c r="AT158" s="224" t="s">
        <v>169</v>
      </c>
      <c r="AU158" s="224" t="s">
        <v>81</v>
      </c>
      <c r="AY158" s="18" t="s">
        <v>168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251</v>
      </c>
      <c r="BM158" s="224" t="s">
        <v>1244</v>
      </c>
    </row>
    <row r="159" s="12" customFormat="1" ht="25.92" customHeight="1">
      <c r="A159" s="12"/>
      <c r="B159" s="198"/>
      <c r="C159" s="199"/>
      <c r="D159" s="200" t="s">
        <v>71</v>
      </c>
      <c r="E159" s="201" t="s">
        <v>537</v>
      </c>
      <c r="F159" s="201" t="s">
        <v>1245</v>
      </c>
      <c r="G159" s="199"/>
      <c r="H159" s="199"/>
      <c r="I159" s="202"/>
      <c r="J159" s="203">
        <f>BK159</f>
        <v>0</v>
      </c>
      <c r="K159" s="199"/>
      <c r="L159" s="204"/>
      <c r="M159" s="205"/>
      <c r="N159" s="206"/>
      <c r="O159" s="206"/>
      <c r="P159" s="207">
        <f>P160+SUM(P161:P181)</f>
        <v>0</v>
      </c>
      <c r="Q159" s="206"/>
      <c r="R159" s="207">
        <f>R160+SUM(R161:R181)</f>
        <v>0</v>
      </c>
      <c r="S159" s="206"/>
      <c r="T159" s="208">
        <f>T160+SUM(T161:T181)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79</v>
      </c>
      <c r="AT159" s="210" t="s">
        <v>71</v>
      </c>
      <c r="AU159" s="210" t="s">
        <v>72</v>
      </c>
      <c r="AY159" s="209" t="s">
        <v>168</v>
      </c>
      <c r="BK159" s="211">
        <f>BK160+SUM(BK161:BK181)</f>
        <v>0</v>
      </c>
    </row>
    <row r="160" s="2" customFormat="1" ht="24.15" customHeight="1">
      <c r="A160" s="39"/>
      <c r="B160" s="40"/>
      <c r="C160" s="212" t="s">
        <v>377</v>
      </c>
      <c r="D160" s="212" t="s">
        <v>169</v>
      </c>
      <c r="E160" s="213" t="s">
        <v>1246</v>
      </c>
      <c r="F160" s="214" t="s">
        <v>1247</v>
      </c>
      <c r="G160" s="215" t="s">
        <v>224</v>
      </c>
      <c r="H160" s="216">
        <v>1</v>
      </c>
      <c r="I160" s="217"/>
      <c r="J160" s="218">
        <f>ROUND(I160*H160,2)</f>
        <v>0</v>
      </c>
      <c r="K160" s="214" t="s">
        <v>172</v>
      </c>
      <c r="L160" s="219"/>
      <c r="M160" s="220" t="s">
        <v>19</v>
      </c>
      <c r="N160" s="221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485</v>
      </c>
      <c r="AT160" s="224" t="s">
        <v>169</v>
      </c>
      <c r="AU160" s="224" t="s">
        <v>79</v>
      </c>
      <c r="AY160" s="18" t="s">
        <v>168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485</v>
      </c>
      <c r="BM160" s="224" t="s">
        <v>1248</v>
      </c>
    </row>
    <row r="161" s="2" customFormat="1" ht="49.05" customHeight="1">
      <c r="A161" s="39"/>
      <c r="B161" s="40"/>
      <c r="C161" s="259" t="s">
        <v>381</v>
      </c>
      <c r="D161" s="259" t="s">
        <v>203</v>
      </c>
      <c r="E161" s="260" t="s">
        <v>1249</v>
      </c>
      <c r="F161" s="261" t="s">
        <v>1250</v>
      </c>
      <c r="G161" s="262" t="s">
        <v>224</v>
      </c>
      <c r="H161" s="263">
        <v>1</v>
      </c>
      <c r="I161" s="264"/>
      <c r="J161" s="265">
        <f>ROUND(I161*H161,2)</f>
        <v>0</v>
      </c>
      <c r="K161" s="261" t="s">
        <v>172</v>
      </c>
      <c r="L161" s="45"/>
      <c r="M161" s="266" t="s">
        <v>19</v>
      </c>
      <c r="N161" s="267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174</v>
      </c>
      <c r="AT161" s="224" t="s">
        <v>203</v>
      </c>
      <c r="AU161" s="224" t="s">
        <v>79</v>
      </c>
      <c r="AY161" s="18" t="s">
        <v>168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174</v>
      </c>
      <c r="BM161" s="224" t="s">
        <v>1251</v>
      </c>
    </row>
    <row r="162" s="2" customFormat="1" ht="16.5" customHeight="1">
      <c r="A162" s="39"/>
      <c r="B162" s="40"/>
      <c r="C162" s="259" t="s">
        <v>389</v>
      </c>
      <c r="D162" s="259" t="s">
        <v>203</v>
      </c>
      <c r="E162" s="260" t="s">
        <v>1252</v>
      </c>
      <c r="F162" s="261" t="s">
        <v>1253</v>
      </c>
      <c r="G162" s="262" t="s">
        <v>224</v>
      </c>
      <c r="H162" s="263">
        <v>1</v>
      </c>
      <c r="I162" s="264"/>
      <c r="J162" s="265">
        <f>ROUND(I162*H162,2)</f>
        <v>0</v>
      </c>
      <c r="K162" s="261" t="s">
        <v>172</v>
      </c>
      <c r="L162" s="45"/>
      <c r="M162" s="266" t="s">
        <v>19</v>
      </c>
      <c r="N162" s="267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174</v>
      </c>
      <c r="AT162" s="224" t="s">
        <v>203</v>
      </c>
      <c r="AU162" s="224" t="s">
        <v>79</v>
      </c>
      <c r="AY162" s="18" t="s">
        <v>168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174</v>
      </c>
      <c r="BM162" s="224" t="s">
        <v>1254</v>
      </c>
    </row>
    <row r="163" s="2" customFormat="1" ht="44.25" customHeight="1">
      <c r="A163" s="39"/>
      <c r="B163" s="40"/>
      <c r="C163" s="212" t="s">
        <v>393</v>
      </c>
      <c r="D163" s="212" t="s">
        <v>169</v>
      </c>
      <c r="E163" s="213" t="s">
        <v>1255</v>
      </c>
      <c r="F163" s="214" t="s">
        <v>1256</v>
      </c>
      <c r="G163" s="215" t="s">
        <v>1257</v>
      </c>
      <c r="H163" s="216">
        <v>1</v>
      </c>
      <c r="I163" s="217"/>
      <c r="J163" s="218">
        <f>ROUND(I163*H163,2)</f>
        <v>0</v>
      </c>
      <c r="K163" s="214" t="s">
        <v>172</v>
      </c>
      <c r="L163" s="219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485</v>
      </c>
      <c r="AT163" s="224" t="s">
        <v>169</v>
      </c>
      <c r="AU163" s="224" t="s">
        <v>79</v>
      </c>
      <c r="AY163" s="18" t="s">
        <v>168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485</v>
      </c>
      <c r="BM163" s="224" t="s">
        <v>1258</v>
      </c>
    </row>
    <row r="164" s="2" customFormat="1" ht="33" customHeight="1">
      <c r="A164" s="39"/>
      <c r="B164" s="40"/>
      <c r="C164" s="212" t="s">
        <v>398</v>
      </c>
      <c r="D164" s="212" t="s">
        <v>169</v>
      </c>
      <c r="E164" s="213" t="s">
        <v>1259</v>
      </c>
      <c r="F164" s="214" t="s">
        <v>1260</v>
      </c>
      <c r="G164" s="215" t="s">
        <v>1257</v>
      </c>
      <c r="H164" s="216">
        <v>2</v>
      </c>
      <c r="I164" s="217"/>
      <c r="J164" s="218">
        <f>ROUND(I164*H164,2)</f>
        <v>0</v>
      </c>
      <c r="K164" s="214" t="s">
        <v>172</v>
      </c>
      <c r="L164" s="219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485</v>
      </c>
      <c r="AT164" s="224" t="s">
        <v>169</v>
      </c>
      <c r="AU164" s="224" t="s">
        <v>79</v>
      </c>
      <c r="AY164" s="18" t="s">
        <v>168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485</v>
      </c>
      <c r="BM164" s="224" t="s">
        <v>1261</v>
      </c>
    </row>
    <row r="165" s="2" customFormat="1">
      <c r="A165" s="39"/>
      <c r="B165" s="40"/>
      <c r="C165" s="41"/>
      <c r="D165" s="228" t="s">
        <v>207</v>
      </c>
      <c r="E165" s="41"/>
      <c r="F165" s="268" t="s">
        <v>1262</v>
      </c>
      <c r="G165" s="41"/>
      <c r="H165" s="41"/>
      <c r="I165" s="269"/>
      <c r="J165" s="41"/>
      <c r="K165" s="41"/>
      <c r="L165" s="45"/>
      <c r="M165" s="270"/>
      <c r="N165" s="27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207</v>
      </c>
      <c r="AU165" s="18" t="s">
        <v>79</v>
      </c>
    </row>
    <row r="166" s="2" customFormat="1" ht="44.25" customHeight="1">
      <c r="A166" s="39"/>
      <c r="B166" s="40"/>
      <c r="C166" s="259" t="s">
        <v>403</v>
      </c>
      <c r="D166" s="259" t="s">
        <v>203</v>
      </c>
      <c r="E166" s="260" t="s">
        <v>1263</v>
      </c>
      <c r="F166" s="261" t="s">
        <v>1264</v>
      </c>
      <c r="G166" s="262" t="s">
        <v>224</v>
      </c>
      <c r="H166" s="263">
        <v>3</v>
      </c>
      <c r="I166" s="264"/>
      <c r="J166" s="265">
        <f>ROUND(I166*H166,2)</f>
        <v>0</v>
      </c>
      <c r="K166" s="261" t="s">
        <v>172</v>
      </c>
      <c r="L166" s="45"/>
      <c r="M166" s="266" t="s">
        <v>19</v>
      </c>
      <c r="N166" s="267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174</v>
      </c>
      <c r="AT166" s="224" t="s">
        <v>203</v>
      </c>
      <c r="AU166" s="224" t="s">
        <v>79</v>
      </c>
      <c r="AY166" s="18" t="s">
        <v>168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174</v>
      </c>
      <c r="BM166" s="224" t="s">
        <v>1265</v>
      </c>
    </row>
    <row r="167" s="2" customFormat="1" ht="114.9" customHeight="1">
      <c r="A167" s="39"/>
      <c r="B167" s="40"/>
      <c r="C167" s="259" t="s">
        <v>408</v>
      </c>
      <c r="D167" s="259" t="s">
        <v>203</v>
      </c>
      <c r="E167" s="260" t="s">
        <v>1266</v>
      </c>
      <c r="F167" s="261" t="s">
        <v>1267</v>
      </c>
      <c r="G167" s="262" t="s">
        <v>224</v>
      </c>
      <c r="H167" s="263">
        <v>1</v>
      </c>
      <c r="I167" s="264"/>
      <c r="J167" s="265">
        <f>ROUND(I167*H167,2)</f>
        <v>0</v>
      </c>
      <c r="K167" s="261" t="s">
        <v>172</v>
      </c>
      <c r="L167" s="45"/>
      <c r="M167" s="266" t="s">
        <v>19</v>
      </c>
      <c r="N167" s="267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251</v>
      </c>
      <c r="AT167" s="224" t="s">
        <v>203</v>
      </c>
      <c r="AU167" s="224" t="s">
        <v>79</v>
      </c>
      <c r="AY167" s="18" t="s">
        <v>168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251</v>
      </c>
      <c r="BM167" s="224" t="s">
        <v>1268</v>
      </c>
    </row>
    <row r="168" s="2" customFormat="1" ht="44.25" customHeight="1">
      <c r="A168" s="39"/>
      <c r="B168" s="40"/>
      <c r="C168" s="212" t="s">
        <v>412</v>
      </c>
      <c r="D168" s="212" t="s">
        <v>169</v>
      </c>
      <c r="E168" s="213" t="s">
        <v>1269</v>
      </c>
      <c r="F168" s="214" t="s">
        <v>1270</v>
      </c>
      <c r="G168" s="215" t="s">
        <v>224</v>
      </c>
      <c r="H168" s="216">
        <v>40</v>
      </c>
      <c r="I168" s="217"/>
      <c r="J168" s="218">
        <f>ROUND(I168*H168,2)</f>
        <v>0</v>
      </c>
      <c r="K168" s="214" t="s">
        <v>256</v>
      </c>
      <c r="L168" s="219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173</v>
      </c>
      <c r="AT168" s="224" t="s">
        <v>169</v>
      </c>
      <c r="AU168" s="224" t="s">
        <v>79</v>
      </c>
      <c r="AY168" s="18" t="s">
        <v>168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174</v>
      </c>
      <c r="BM168" s="224" t="s">
        <v>1271</v>
      </c>
    </row>
    <row r="169" s="2" customFormat="1">
      <c r="A169" s="39"/>
      <c r="B169" s="40"/>
      <c r="C169" s="41"/>
      <c r="D169" s="228" t="s">
        <v>207</v>
      </c>
      <c r="E169" s="41"/>
      <c r="F169" s="268" t="s">
        <v>1272</v>
      </c>
      <c r="G169" s="41"/>
      <c r="H169" s="41"/>
      <c r="I169" s="269"/>
      <c r="J169" s="41"/>
      <c r="K169" s="41"/>
      <c r="L169" s="45"/>
      <c r="M169" s="270"/>
      <c r="N169" s="27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207</v>
      </c>
      <c r="AU169" s="18" t="s">
        <v>79</v>
      </c>
    </row>
    <row r="170" s="2" customFormat="1" ht="55.5" customHeight="1">
      <c r="A170" s="39"/>
      <c r="B170" s="40"/>
      <c r="C170" s="259" t="s">
        <v>388</v>
      </c>
      <c r="D170" s="259" t="s">
        <v>203</v>
      </c>
      <c r="E170" s="260" t="s">
        <v>1273</v>
      </c>
      <c r="F170" s="261" t="s">
        <v>1274</v>
      </c>
      <c r="G170" s="262" t="s">
        <v>224</v>
      </c>
      <c r="H170" s="263">
        <v>8</v>
      </c>
      <c r="I170" s="264"/>
      <c r="J170" s="265">
        <f>ROUND(I170*H170,2)</f>
        <v>0</v>
      </c>
      <c r="K170" s="261" t="s">
        <v>172</v>
      </c>
      <c r="L170" s="45"/>
      <c r="M170" s="266" t="s">
        <v>19</v>
      </c>
      <c r="N170" s="267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174</v>
      </c>
      <c r="AT170" s="224" t="s">
        <v>203</v>
      </c>
      <c r="AU170" s="224" t="s">
        <v>79</v>
      </c>
      <c r="AY170" s="18" t="s">
        <v>168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174</v>
      </c>
      <c r="BM170" s="224" t="s">
        <v>1275</v>
      </c>
    </row>
    <row r="171" s="2" customFormat="1" ht="44.25" customHeight="1">
      <c r="A171" s="39"/>
      <c r="B171" s="40"/>
      <c r="C171" s="212" t="s">
        <v>420</v>
      </c>
      <c r="D171" s="212" t="s">
        <v>169</v>
      </c>
      <c r="E171" s="213" t="s">
        <v>1276</v>
      </c>
      <c r="F171" s="214" t="s">
        <v>1277</v>
      </c>
      <c r="G171" s="215" t="s">
        <v>224</v>
      </c>
      <c r="H171" s="216">
        <v>1</v>
      </c>
      <c r="I171" s="217"/>
      <c r="J171" s="218">
        <f>ROUND(I171*H171,2)</f>
        <v>0</v>
      </c>
      <c r="K171" s="214" t="s">
        <v>256</v>
      </c>
      <c r="L171" s="219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173</v>
      </c>
      <c r="AT171" s="224" t="s">
        <v>169</v>
      </c>
      <c r="AU171" s="224" t="s">
        <v>79</v>
      </c>
      <c r="AY171" s="18" t="s">
        <v>168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174</v>
      </c>
      <c r="BM171" s="224" t="s">
        <v>1278</v>
      </c>
    </row>
    <row r="172" s="2" customFormat="1">
      <c r="A172" s="39"/>
      <c r="B172" s="40"/>
      <c r="C172" s="41"/>
      <c r="D172" s="228" t="s">
        <v>207</v>
      </c>
      <c r="E172" s="41"/>
      <c r="F172" s="268" t="s">
        <v>1279</v>
      </c>
      <c r="G172" s="41"/>
      <c r="H172" s="41"/>
      <c r="I172" s="269"/>
      <c r="J172" s="41"/>
      <c r="K172" s="41"/>
      <c r="L172" s="45"/>
      <c r="M172" s="270"/>
      <c r="N172" s="27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207</v>
      </c>
      <c r="AU172" s="18" t="s">
        <v>79</v>
      </c>
    </row>
    <row r="173" s="2" customFormat="1" ht="44.25" customHeight="1">
      <c r="A173" s="39"/>
      <c r="B173" s="40"/>
      <c r="C173" s="212" t="s">
        <v>427</v>
      </c>
      <c r="D173" s="212" t="s">
        <v>169</v>
      </c>
      <c r="E173" s="213" t="s">
        <v>1280</v>
      </c>
      <c r="F173" s="214" t="s">
        <v>1281</v>
      </c>
      <c r="G173" s="215" t="s">
        <v>224</v>
      </c>
      <c r="H173" s="216">
        <v>1</v>
      </c>
      <c r="I173" s="217"/>
      <c r="J173" s="218">
        <f>ROUND(I173*H173,2)</f>
        <v>0</v>
      </c>
      <c r="K173" s="214" t="s">
        <v>172</v>
      </c>
      <c r="L173" s="219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173</v>
      </c>
      <c r="AT173" s="224" t="s">
        <v>169</v>
      </c>
      <c r="AU173" s="224" t="s">
        <v>79</v>
      </c>
      <c r="AY173" s="18" t="s">
        <v>168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174</v>
      </c>
      <c r="BM173" s="224" t="s">
        <v>1282</v>
      </c>
    </row>
    <row r="174" s="2" customFormat="1">
      <c r="A174" s="39"/>
      <c r="B174" s="40"/>
      <c r="C174" s="41"/>
      <c r="D174" s="228" t="s">
        <v>207</v>
      </c>
      <c r="E174" s="41"/>
      <c r="F174" s="268" t="s">
        <v>1283</v>
      </c>
      <c r="G174" s="41"/>
      <c r="H174" s="41"/>
      <c r="I174" s="269"/>
      <c r="J174" s="41"/>
      <c r="K174" s="41"/>
      <c r="L174" s="45"/>
      <c r="M174" s="270"/>
      <c r="N174" s="27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207</v>
      </c>
      <c r="AU174" s="18" t="s">
        <v>79</v>
      </c>
    </row>
    <row r="175" s="2" customFormat="1" ht="37.8" customHeight="1">
      <c r="A175" s="39"/>
      <c r="B175" s="40"/>
      <c r="C175" s="259" t="s">
        <v>431</v>
      </c>
      <c r="D175" s="259" t="s">
        <v>203</v>
      </c>
      <c r="E175" s="260" t="s">
        <v>1284</v>
      </c>
      <c r="F175" s="261" t="s">
        <v>1285</v>
      </c>
      <c r="G175" s="262" t="s">
        <v>224</v>
      </c>
      <c r="H175" s="263">
        <v>2</v>
      </c>
      <c r="I175" s="264"/>
      <c r="J175" s="265">
        <f>ROUND(I175*H175,2)</f>
        <v>0</v>
      </c>
      <c r="K175" s="261" t="s">
        <v>172</v>
      </c>
      <c r="L175" s="45"/>
      <c r="M175" s="266" t="s">
        <v>19</v>
      </c>
      <c r="N175" s="267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174</v>
      </c>
      <c r="AT175" s="224" t="s">
        <v>203</v>
      </c>
      <c r="AU175" s="224" t="s">
        <v>79</v>
      </c>
      <c r="AY175" s="18" t="s">
        <v>168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174</v>
      </c>
      <c r="BM175" s="224" t="s">
        <v>1286</v>
      </c>
    </row>
    <row r="176" s="2" customFormat="1" ht="21.75" customHeight="1">
      <c r="A176" s="39"/>
      <c r="B176" s="40"/>
      <c r="C176" s="212" t="s">
        <v>435</v>
      </c>
      <c r="D176" s="212" t="s">
        <v>169</v>
      </c>
      <c r="E176" s="213" t="s">
        <v>1287</v>
      </c>
      <c r="F176" s="214" t="s">
        <v>1288</v>
      </c>
      <c r="G176" s="215" t="s">
        <v>224</v>
      </c>
      <c r="H176" s="216">
        <v>2</v>
      </c>
      <c r="I176" s="217"/>
      <c r="J176" s="218">
        <f>ROUND(I176*H176,2)</f>
        <v>0</v>
      </c>
      <c r="K176" s="214" t="s">
        <v>172</v>
      </c>
      <c r="L176" s="219"/>
      <c r="M176" s="220" t="s">
        <v>19</v>
      </c>
      <c r="N176" s="221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250</v>
      </c>
      <c r="AT176" s="224" t="s">
        <v>169</v>
      </c>
      <c r="AU176" s="224" t="s">
        <v>79</v>
      </c>
      <c r="AY176" s="18" t="s">
        <v>168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251</v>
      </c>
      <c r="BM176" s="224" t="s">
        <v>1289</v>
      </c>
    </row>
    <row r="177" s="2" customFormat="1" ht="33" customHeight="1">
      <c r="A177" s="39"/>
      <c r="B177" s="40"/>
      <c r="C177" s="259" t="s">
        <v>439</v>
      </c>
      <c r="D177" s="259" t="s">
        <v>203</v>
      </c>
      <c r="E177" s="260" t="s">
        <v>1290</v>
      </c>
      <c r="F177" s="261" t="s">
        <v>1291</v>
      </c>
      <c r="G177" s="262" t="s">
        <v>224</v>
      </c>
      <c r="H177" s="263">
        <v>2</v>
      </c>
      <c r="I177" s="264"/>
      <c r="J177" s="265">
        <f>ROUND(I177*H177,2)</f>
        <v>0</v>
      </c>
      <c r="K177" s="261" t="s">
        <v>172</v>
      </c>
      <c r="L177" s="45"/>
      <c r="M177" s="266" t="s">
        <v>19</v>
      </c>
      <c r="N177" s="267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174</v>
      </c>
      <c r="AT177" s="224" t="s">
        <v>203</v>
      </c>
      <c r="AU177" s="224" t="s">
        <v>79</v>
      </c>
      <c r="AY177" s="18" t="s">
        <v>168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174</v>
      </c>
      <c r="BM177" s="224" t="s">
        <v>1292</v>
      </c>
    </row>
    <row r="178" s="2" customFormat="1" ht="16.5" customHeight="1">
      <c r="A178" s="39"/>
      <c r="B178" s="40"/>
      <c r="C178" s="212" t="s">
        <v>445</v>
      </c>
      <c r="D178" s="212" t="s">
        <v>169</v>
      </c>
      <c r="E178" s="213" t="s">
        <v>1293</v>
      </c>
      <c r="F178" s="214" t="s">
        <v>1294</v>
      </c>
      <c r="G178" s="215" t="s">
        <v>224</v>
      </c>
      <c r="H178" s="216">
        <v>1</v>
      </c>
      <c r="I178" s="217"/>
      <c r="J178" s="218">
        <f>ROUND(I178*H178,2)</f>
        <v>0</v>
      </c>
      <c r="K178" s="214" t="s">
        <v>172</v>
      </c>
      <c r="L178" s="219"/>
      <c r="M178" s="220" t="s">
        <v>19</v>
      </c>
      <c r="N178" s="221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250</v>
      </c>
      <c r="AT178" s="224" t="s">
        <v>169</v>
      </c>
      <c r="AU178" s="224" t="s">
        <v>79</v>
      </c>
      <c r="AY178" s="18" t="s">
        <v>168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251</v>
      </c>
      <c r="BM178" s="224" t="s">
        <v>1295</v>
      </c>
    </row>
    <row r="179" s="2" customFormat="1" ht="24.15" customHeight="1">
      <c r="A179" s="39"/>
      <c r="B179" s="40"/>
      <c r="C179" s="212" t="s">
        <v>451</v>
      </c>
      <c r="D179" s="212" t="s">
        <v>169</v>
      </c>
      <c r="E179" s="213" t="s">
        <v>1296</v>
      </c>
      <c r="F179" s="214" t="s">
        <v>1297</v>
      </c>
      <c r="G179" s="215" t="s">
        <v>406</v>
      </c>
      <c r="H179" s="216">
        <v>1</v>
      </c>
      <c r="I179" s="217"/>
      <c r="J179" s="218">
        <f>ROUND(I179*H179,2)</f>
        <v>0</v>
      </c>
      <c r="K179" s="214" t="s">
        <v>172</v>
      </c>
      <c r="L179" s="219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485</v>
      </c>
      <c r="AT179" s="224" t="s">
        <v>169</v>
      </c>
      <c r="AU179" s="224" t="s">
        <v>79</v>
      </c>
      <c r="AY179" s="18" t="s">
        <v>168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485</v>
      </c>
      <c r="BM179" s="224" t="s">
        <v>1298</v>
      </c>
    </row>
    <row r="180" s="2" customFormat="1" ht="24.15" customHeight="1">
      <c r="A180" s="39"/>
      <c r="B180" s="40"/>
      <c r="C180" s="212" t="s">
        <v>455</v>
      </c>
      <c r="D180" s="212" t="s">
        <v>169</v>
      </c>
      <c r="E180" s="213" t="s">
        <v>1299</v>
      </c>
      <c r="F180" s="214" t="s">
        <v>1300</v>
      </c>
      <c r="G180" s="215" t="s">
        <v>224</v>
      </c>
      <c r="H180" s="216">
        <v>1</v>
      </c>
      <c r="I180" s="217"/>
      <c r="J180" s="218">
        <f>ROUND(I180*H180,2)</f>
        <v>0</v>
      </c>
      <c r="K180" s="214" t="s">
        <v>172</v>
      </c>
      <c r="L180" s="219"/>
      <c r="M180" s="220" t="s">
        <v>19</v>
      </c>
      <c r="N180" s="221" t="s">
        <v>43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250</v>
      </c>
      <c r="AT180" s="224" t="s">
        <v>169</v>
      </c>
      <c r="AU180" s="224" t="s">
        <v>79</v>
      </c>
      <c r="AY180" s="18" t="s">
        <v>168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251</v>
      </c>
      <c r="BM180" s="224" t="s">
        <v>1301</v>
      </c>
    </row>
    <row r="181" s="12" customFormat="1" ht="22.8" customHeight="1">
      <c r="A181" s="12"/>
      <c r="B181" s="198"/>
      <c r="C181" s="199"/>
      <c r="D181" s="200" t="s">
        <v>71</v>
      </c>
      <c r="E181" s="272" t="s">
        <v>584</v>
      </c>
      <c r="F181" s="272" t="s">
        <v>1302</v>
      </c>
      <c r="G181" s="199"/>
      <c r="H181" s="199"/>
      <c r="I181" s="202"/>
      <c r="J181" s="273">
        <f>BK181</f>
        <v>0</v>
      </c>
      <c r="K181" s="199"/>
      <c r="L181" s="204"/>
      <c r="M181" s="205"/>
      <c r="N181" s="206"/>
      <c r="O181" s="206"/>
      <c r="P181" s="207">
        <f>SUM(P182:P192)</f>
        <v>0</v>
      </c>
      <c r="Q181" s="206"/>
      <c r="R181" s="207">
        <f>SUM(R182:R192)</f>
        <v>0</v>
      </c>
      <c r="S181" s="206"/>
      <c r="T181" s="208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71</v>
      </c>
      <c r="AU181" s="210" t="s">
        <v>79</v>
      </c>
      <c r="AY181" s="209" t="s">
        <v>168</v>
      </c>
      <c r="BK181" s="211">
        <f>SUM(BK182:BK192)</f>
        <v>0</v>
      </c>
    </row>
    <row r="182" s="2" customFormat="1" ht="24.15" customHeight="1">
      <c r="A182" s="39"/>
      <c r="B182" s="40"/>
      <c r="C182" s="212" t="s">
        <v>459</v>
      </c>
      <c r="D182" s="212" t="s">
        <v>169</v>
      </c>
      <c r="E182" s="213" t="s">
        <v>1303</v>
      </c>
      <c r="F182" s="214" t="s">
        <v>1304</v>
      </c>
      <c r="G182" s="215" t="s">
        <v>224</v>
      </c>
      <c r="H182" s="216">
        <v>7</v>
      </c>
      <c r="I182" s="217"/>
      <c r="J182" s="218">
        <f>ROUND(I182*H182,2)</f>
        <v>0</v>
      </c>
      <c r="K182" s="214" t="s">
        <v>172</v>
      </c>
      <c r="L182" s="219"/>
      <c r="M182" s="220" t="s">
        <v>19</v>
      </c>
      <c r="N182" s="221" t="s">
        <v>43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173</v>
      </c>
      <c r="AT182" s="224" t="s">
        <v>169</v>
      </c>
      <c r="AU182" s="224" t="s">
        <v>81</v>
      </c>
      <c r="AY182" s="18" t="s">
        <v>168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79</v>
      </c>
      <c r="BK182" s="225">
        <f>ROUND(I182*H182,2)</f>
        <v>0</v>
      </c>
      <c r="BL182" s="18" t="s">
        <v>174</v>
      </c>
      <c r="BM182" s="224" t="s">
        <v>1305</v>
      </c>
    </row>
    <row r="183" s="2" customFormat="1" ht="24.15" customHeight="1">
      <c r="A183" s="39"/>
      <c r="B183" s="40"/>
      <c r="C183" s="212" t="s">
        <v>465</v>
      </c>
      <c r="D183" s="212" t="s">
        <v>169</v>
      </c>
      <c r="E183" s="213" t="s">
        <v>1306</v>
      </c>
      <c r="F183" s="214" t="s">
        <v>1307</v>
      </c>
      <c r="G183" s="215" t="s">
        <v>224</v>
      </c>
      <c r="H183" s="216">
        <v>4</v>
      </c>
      <c r="I183" s="217"/>
      <c r="J183" s="218">
        <f>ROUND(I183*H183,2)</f>
        <v>0</v>
      </c>
      <c r="K183" s="214" t="s">
        <v>172</v>
      </c>
      <c r="L183" s="219"/>
      <c r="M183" s="220" t="s">
        <v>19</v>
      </c>
      <c r="N183" s="221" t="s">
        <v>43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173</v>
      </c>
      <c r="AT183" s="224" t="s">
        <v>169</v>
      </c>
      <c r="AU183" s="224" t="s">
        <v>81</v>
      </c>
      <c r="AY183" s="18" t="s">
        <v>168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174</v>
      </c>
      <c r="BM183" s="224" t="s">
        <v>1308</v>
      </c>
    </row>
    <row r="184" s="2" customFormat="1" ht="24.15" customHeight="1">
      <c r="A184" s="39"/>
      <c r="B184" s="40"/>
      <c r="C184" s="212" t="s">
        <v>469</v>
      </c>
      <c r="D184" s="212" t="s">
        <v>169</v>
      </c>
      <c r="E184" s="213" t="s">
        <v>1309</v>
      </c>
      <c r="F184" s="214" t="s">
        <v>1310</v>
      </c>
      <c r="G184" s="215" t="s">
        <v>224</v>
      </c>
      <c r="H184" s="216">
        <v>4</v>
      </c>
      <c r="I184" s="217"/>
      <c r="J184" s="218">
        <f>ROUND(I184*H184,2)</f>
        <v>0</v>
      </c>
      <c r="K184" s="214" t="s">
        <v>172</v>
      </c>
      <c r="L184" s="219"/>
      <c r="M184" s="220" t="s">
        <v>19</v>
      </c>
      <c r="N184" s="221" t="s">
        <v>43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173</v>
      </c>
      <c r="AT184" s="224" t="s">
        <v>169</v>
      </c>
      <c r="AU184" s="224" t="s">
        <v>81</v>
      </c>
      <c r="AY184" s="18" t="s">
        <v>168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79</v>
      </c>
      <c r="BK184" s="225">
        <f>ROUND(I184*H184,2)</f>
        <v>0</v>
      </c>
      <c r="BL184" s="18" t="s">
        <v>174</v>
      </c>
      <c r="BM184" s="224" t="s">
        <v>1311</v>
      </c>
    </row>
    <row r="185" s="2" customFormat="1" ht="24.15" customHeight="1">
      <c r="A185" s="39"/>
      <c r="B185" s="40"/>
      <c r="C185" s="212" t="s">
        <v>473</v>
      </c>
      <c r="D185" s="212" t="s">
        <v>169</v>
      </c>
      <c r="E185" s="213" t="s">
        <v>1312</v>
      </c>
      <c r="F185" s="214" t="s">
        <v>1313</v>
      </c>
      <c r="G185" s="215" t="s">
        <v>224</v>
      </c>
      <c r="H185" s="216">
        <v>4</v>
      </c>
      <c r="I185" s="217"/>
      <c r="J185" s="218">
        <f>ROUND(I185*H185,2)</f>
        <v>0</v>
      </c>
      <c r="K185" s="214" t="s">
        <v>172</v>
      </c>
      <c r="L185" s="219"/>
      <c r="M185" s="220" t="s">
        <v>19</v>
      </c>
      <c r="N185" s="221" t="s">
        <v>43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173</v>
      </c>
      <c r="AT185" s="224" t="s">
        <v>169</v>
      </c>
      <c r="AU185" s="224" t="s">
        <v>81</v>
      </c>
      <c r="AY185" s="18" t="s">
        <v>168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79</v>
      </c>
      <c r="BK185" s="225">
        <f>ROUND(I185*H185,2)</f>
        <v>0</v>
      </c>
      <c r="BL185" s="18" t="s">
        <v>174</v>
      </c>
      <c r="BM185" s="224" t="s">
        <v>1314</v>
      </c>
    </row>
    <row r="186" s="2" customFormat="1" ht="24.15" customHeight="1">
      <c r="A186" s="39"/>
      <c r="B186" s="40"/>
      <c r="C186" s="212" t="s">
        <v>479</v>
      </c>
      <c r="D186" s="212" t="s">
        <v>169</v>
      </c>
      <c r="E186" s="213" t="s">
        <v>1315</v>
      </c>
      <c r="F186" s="214" t="s">
        <v>1316</v>
      </c>
      <c r="G186" s="215" t="s">
        <v>224</v>
      </c>
      <c r="H186" s="216">
        <v>7</v>
      </c>
      <c r="I186" s="217"/>
      <c r="J186" s="218">
        <f>ROUND(I186*H186,2)</f>
        <v>0</v>
      </c>
      <c r="K186" s="214" t="s">
        <v>172</v>
      </c>
      <c r="L186" s="219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173</v>
      </c>
      <c r="AT186" s="224" t="s">
        <v>169</v>
      </c>
      <c r="AU186" s="224" t="s">
        <v>81</v>
      </c>
      <c r="AY186" s="18" t="s">
        <v>168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174</v>
      </c>
      <c r="BM186" s="224" t="s">
        <v>1317</v>
      </c>
    </row>
    <row r="187" s="2" customFormat="1" ht="21.75" customHeight="1">
      <c r="A187" s="39"/>
      <c r="B187" s="40"/>
      <c r="C187" s="259" t="s">
        <v>251</v>
      </c>
      <c r="D187" s="259" t="s">
        <v>203</v>
      </c>
      <c r="E187" s="260" t="s">
        <v>1318</v>
      </c>
      <c r="F187" s="261" t="s">
        <v>1319</v>
      </c>
      <c r="G187" s="262" t="s">
        <v>224</v>
      </c>
      <c r="H187" s="263">
        <v>4</v>
      </c>
      <c r="I187" s="264"/>
      <c r="J187" s="265">
        <f>ROUND(I187*H187,2)</f>
        <v>0</v>
      </c>
      <c r="K187" s="261" t="s">
        <v>172</v>
      </c>
      <c r="L187" s="45"/>
      <c r="M187" s="266" t="s">
        <v>19</v>
      </c>
      <c r="N187" s="267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174</v>
      </c>
      <c r="AT187" s="224" t="s">
        <v>203</v>
      </c>
      <c r="AU187" s="224" t="s">
        <v>81</v>
      </c>
      <c r="AY187" s="18" t="s">
        <v>168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174</v>
      </c>
      <c r="BM187" s="224" t="s">
        <v>1320</v>
      </c>
    </row>
    <row r="188" s="2" customFormat="1" ht="37.8" customHeight="1">
      <c r="A188" s="39"/>
      <c r="B188" s="40"/>
      <c r="C188" s="212" t="s">
        <v>117</v>
      </c>
      <c r="D188" s="212" t="s">
        <v>169</v>
      </c>
      <c r="E188" s="213" t="s">
        <v>1321</v>
      </c>
      <c r="F188" s="214" t="s">
        <v>1322</v>
      </c>
      <c r="G188" s="215" t="s">
        <v>224</v>
      </c>
      <c r="H188" s="216">
        <v>7</v>
      </c>
      <c r="I188" s="217"/>
      <c r="J188" s="218">
        <f>ROUND(I188*H188,2)</f>
        <v>0</v>
      </c>
      <c r="K188" s="214" t="s">
        <v>172</v>
      </c>
      <c r="L188" s="219"/>
      <c r="M188" s="220" t="s">
        <v>19</v>
      </c>
      <c r="N188" s="221" t="s">
        <v>43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173</v>
      </c>
      <c r="AT188" s="224" t="s">
        <v>169</v>
      </c>
      <c r="AU188" s="224" t="s">
        <v>81</v>
      </c>
      <c r="AY188" s="18" t="s">
        <v>168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174</v>
      </c>
      <c r="BM188" s="224" t="s">
        <v>1323</v>
      </c>
    </row>
    <row r="189" s="2" customFormat="1" ht="24.15" customHeight="1">
      <c r="A189" s="39"/>
      <c r="B189" s="40"/>
      <c r="C189" s="259" t="s">
        <v>490</v>
      </c>
      <c r="D189" s="259" t="s">
        <v>203</v>
      </c>
      <c r="E189" s="260" t="s">
        <v>1324</v>
      </c>
      <c r="F189" s="261" t="s">
        <v>1325</v>
      </c>
      <c r="G189" s="262" t="s">
        <v>224</v>
      </c>
      <c r="H189" s="263">
        <v>7</v>
      </c>
      <c r="I189" s="264"/>
      <c r="J189" s="265">
        <f>ROUND(I189*H189,2)</f>
        <v>0</v>
      </c>
      <c r="K189" s="261" t="s">
        <v>172</v>
      </c>
      <c r="L189" s="45"/>
      <c r="M189" s="266" t="s">
        <v>19</v>
      </c>
      <c r="N189" s="267" t="s">
        <v>43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174</v>
      </c>
      <c r="AT189" s="224" t="s">
        <v>203</v>
      </c>
      <c r="AU189" s="224" t="s">
        <v>81</v>
      </c>
      <c r="AY189" s="18" t="s">
        <v>168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174</v>
      </c>
      <c r="BM189" s="224" t="s">
        <v>1326</v>
      </c>
    </row>
    <row r="190" s="2" customFormat="1" ht="24.15" customHeight="1">
      <c r="A190" s="39"/>
      <c r="B190" s="40"/>
      <c r="C190" s="212" t="s">
        <v>494</v>
      </c>
      <c r="D190" s="212" t="s">
        <v>169</v>
      </c>
      <c r="E190" s="213" t="s">
        <v>1327</v>
      </c>
      <c r="F190" s="214" t="s">
        <v>1328</v>
      </c>
      <c r="G190" s="215" t="s">
        <v>224</v>
      </c>
      <c r="H190" s="216">
        <v>1</v>
      </c>
      <c r="I190" s="217"/>
      <c r="J190" s="218">
        <f>ROUND(I190*H190,2)</f>
        <v>0</v>
      </c>
      <c r="K190" s="214" t="s">
        <v>172</v>
      </c>
      <c r="L190" s="219"/>
      <c r="M190" s="220" t="s">
        <v>19</v>
      </c>
      <c r="N190" s="221" t="s">
        <v>43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173</v>
      </c>
      <c r="AT190" s="224" t="s">
        <v>169</v>
      </c>
      <c r="AU190" s="224" t="s">
        <v>81</v>
      </c>
      <c r="AY190" s="18" t="s">
        <v>168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174</v>
      </c>
      <c r="BM190" s="224" t="s">
        <v>1329</v>
      </c>
    </row>
    <row r="191" s="2" customFormat="1" ht="24.15" customHeight="1">
      <c r="A191" s="39"/>
      <c r="B191" s="40"/>
      <c r="C191" s="259" t="s">
        <v>498</v>
      </c>
      <c r="D191" s="259" t="s">
        <v>203</v>
      </c>
      <c r="E191" s="260" t="s">
        <v>1330</v>
      </c>
      <c r="F191" s="261" t="s">
        <v>1331</v>
      </c>
      <c r="G191" s="262" t="s">
        <v>224</v>
      </c>
      <c r="H191" s="263">
        <v>1</v>
      </c>
      <c r="I191" s="264"/>
      <c r="J191" s="265">
        <f>ROUND(I191*H191,2)</f>
        <v>0</v>
      </c>
      <c r="K191" s="261" t="s">
        <v>172</v>
      </c>
      <c r="L191" s="45"/>
      <c r="M191" s="266" t="s">
        <v>19</v>
      </c>
      <c r="N191" s="267" t="s">
        <v>43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174</v>
      </c>
      <c r="AT191" s="224" t="s">
        <v>203</v>
      </c>
      <c r="AU191" s="224" t="s">
        <v>81</v>
      </c>
      <c r="AY191" s="18" t="s">
        <v>168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174</v>
      </c>
      <c r="BM191" s="224" t="s">
        <v>1332</v>
      </c>
    </row>
    <row r="192" s="2" customFormat="1" ht="24.15" customHeight="1">
      <c r="A192" s="39"/>
      <c r="B192" s="40"/>
      <c r="C192" s="259" t="s">
        <v>502</v>
      </c>
      <c r="D192" s="259" t="s">
        <v>203</v>
      </c>
      <c r="E192" s="260" t="s">
        <v>1333</v>
      </c>
      <c r="F192" s="261" t="s">
        <v>1334</v>
      </c>
      <c r="G192" s="262" t="s">
        <v>224</v>
      </c>
      <c r="H192" s="263">
        <v>1</v>
      </c>
      <c r="I192" s="264"/>
      <c r="J192" s="265">
        <f>ROUND(I192*H192,2)</f>
        <v>0</v>
      </c>
      <c r="K192" s="261" t="s">
        <v>172</v>
      </c>
      <c r="L192" s="45"/>
      <c r="M192" s="266" t="s">
        <v>19</v>
      </c>
      <c r="N192" s="267" t="s">
        <v>43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174</v>
      </c>
      <c r="AT192" s="224" t="s">
        <v>203</v>
      </c>
      <c r="AU192" s="224" t="s">
        <v>81</v>
      </c>
      <c r="AY192" s="18" t="s">
        <v>168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79</v>
      </c>
      <c r="BK192" s="225">
        <f>ROUND(I192*H192,2)</f>
        <v>0</v>
      </c>
      <c r="BL192" s="18" t="s">
        <v>174</v>
      </c>
      <c r="BM192" s="224" t="s">
        <v>1335</v>
      </c>
    </row>
    <row r="193" s="12" customFormat="1" ht="25.92" customHeight="1">
      <c r="A193" s="12"/>
      <c r="B193" s="198"/>
      <c r="C193" s="199"/>
      <c r="D193" s="200" t="s">
        <v>71</v>
      </c>
      <c r="E193" s="201" t="s">
        <v>656</v>
      </c>
      <c r="F193" s="201" t="s">
        <v>657</v>
      </c>
      <c r="G193" s="199"/>
      <c r="H193" s="199"/>
      <c r="I193" s="202"/>
      <c r="J193" s="203">
        <f>BK193</f>
        <v>0</v>
      </c>
      <c r="K193" s="199"/>
      <c r="L193" s="204"/>
      <c r="M193" s="205"/>
      <c r="N193" s="206"/>
      <c r="O193" s="206"/>
      <c r="P193" s="207">
        <f>SUM(P194:P207)</f>
        <v>0</v>
      </c>
      <c r="Q193" s="206"/>
      <c r="R193" s="207">
        <f>SUM(R194:R207)</f>
        <v>0</v>
      </c>
      <c r="S193" s="206"/>
      <c r="T193" s="208">
        <f>SUM(T194:T207)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79</v>
      </c>
      <c r="AT193" s="210" t="s">
        <v>71</v>
      </c>
      <c r="AU193" s="210" t="s">
        <v>72</v>
      </c>
      <c r="AY193" s="209" t="s">
        <v>168</v>
      </c>
      <c r="BK193" s="211">
        <f>SUM(BK194:BK207)</f>
        <v>0</v>
      </c>
    </row>
    <row r="194" s="2" customFormat="1" ht="24.15" customHeight="1">
      <c r="A194" s="39"/>
      <c r="B194" s="40"/>
      <c r="C194" s="259" t="s">
        <v>506</v>
      </c>
      <c r="D194" s="259" t="s">
        <v>203</v>
      </c>
      <c r="E194" s="260" t="s">
        <v>1336</v>
      </c>
      <c r="F194" s="261" t="s">
        <v>1337</v>
      </c>
      <c r="G194" s="262" t="s">
        <v>224</v>
      </c>
      <c r="H194" s="263">
        <v>1</v>
      </c>
      <c r="I194" s="264"/>
      <c r="J194" s="265">
        <f>ROUND(I194*H194,2)</f>
        <v>0</v>
      </c>
      <c r="K194" s="261" t="s">
        <v>172</v>
      </c>
      <c r="L194" s="45"/>
      <c r="M194" s="266" t="s">
        <v>19</v>
      </c>
      <c r="N194" s="267" t="s">
        <v>43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174</v>
      </c>
      <c r="AT194" s="224" t="s">
        <v>203</v>
      </c>
      <c r="AU194" s="224" t="s">
        <v>79</v>
      </c>
      <c r="AY194" s="18" t="s">
        <v>168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174</v>
      </c>
      <c r="BM194" s="224" t="s">
        <v>1338</v>
      </c>
    </row>
    <row r="195" s="2" customFormat="1">
      <c r="A195" s="39"/>
      <c r="B195" s="40"/>
      <c r="C195" s="41"/>
      <c r="D195" s="228" t="s">
        <v>207</v>
      </c>
      <c r="E195" s="41"/>
      <c r="F195" s="268" t="s">
        <v>1339</v>
      </c>
      <c r="G195" s="41"/>
      <c r="H195" s="41"/>
      <c r="I195" s="269"/>
      <c r="J195" s="41"/>
      <c r="K195" s="41"/>
      <c r="L195" s="45"/>
      <c r="M195" s="270"/>
      <c r="N195" s="27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207</v>
      </c>
      <c r="AU195" s="18" t="s">
        <v>79</v>
      </c>
    </row>
    <row r="196" s="2" customFormat="1" ht="24.15" customHeight="1">
      <c r="A196" s="39"/>
      <c r="B196" s="40"/>
      <c r="C196" s="259" t="s">
        <v>510</v>
      </c>
      <c r="D196" s="259" t="s">
        <v>203</v>
      </c>
      <c r="E196" s="260" t="s">
        <v>1340</v>
      </c>
      <c r="F196" s="261" t="s">
        <v>1341</v>
      </c>
      <c r="G196" s="262" t="s">
        <v>224</v>
      </c>
      <c r="H196" s="263">
        <v>4</v>
      </c>
      <c r="I196" s="264"/>
      <c r="J196" s="265">
        <f>ROUND(I196*H196,2)</f>
        <v>0</v>
      </c>
      <c r="K196" s="261" t="s">
        <v>172</v>
      </c>
      <c r="L196" s="45"/>
      <c r="M196" s="266" t="s">
        <v>19</v>
      </c>
      <c r="N196" s="267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79</v>
      </c>
      <c r="AT196" s="224" t="s">
        <v>203</v>
      </c>
      <c r="AU196" s="224" t="s">
        <v>79</v>
      </c>
      <c r="AY196" s="18" t="s">
        <v>168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79</v>
      </c>
      <c r="BM196" s="224" t="s">
        <v>1342</v>
      </c>
    </row>
    <row r="197" s="2" customFormat="1" ht="24.15" customHeight="1">
      <c r="A197" s="39"/>
      <c r="B197" s="40"/>
      <c r="C197" s="259" t="s">
        <v>514</v>
      </c>
      <c r="D197" s="259" t="s">
        <v>203</v>
      </c>
      <c r="E197" s="260" t="s">
        <v>1343</v>
      </c>
      <c r="F197" s="261" t="s">
        <v>1344</v>
      </c>
      <c r="G197" s="262" t="s">
        <v>224</v>
      </c>
      <c r="H197" s="263">
        <v>1</v>
      </c>
      <c r="I197" s="264"/>
      <c r="J197" s="265">
        <f>ROUND(I197*H197,2)</f>
        <v>0</v>
      </c>
      <c r="K197" s="261" t="s">
        <v>172</v>
      </c>
      <c r="L197" s="45"/>
      <c r="M197" s="266" t="s">
        <v>19</v>
      </c>
      <c r="N197" s="267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79</v>
      </c>
      <c r="AT197" s="224" t="s">
        <v>203</v>
      </c>
      <c r="AU197" s="224" t="s">
        <v>79</v>
      </c>
      <c r="AY197" s="18" t="s">
        <v>168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79</v>
      </c>
      <c r="BM197" s="224" t="s">
        <v>1345</v>
      </c>
    </row>
    <row r="198" s="2" customFormat="1" ht="16.5" customHeight="1">
      <c r="A198" s="39"/>
      <c r="B198" s="40"/>
      <c r="C198" s="259" t="s">
        <v>518</v>
      </c>
      <c r="D198" s="259" t="s">
        <v>203</v>
      </c>
      <c r="E198" s="260" t="s">
        <v>1346</v>
      </c>
      <c r="F198" s="261" t="s">
        <v>1347</v>
      </c>
      <c r="G198" s="262" t="s">
        <v>224</v>
      </c>
      <c r="H198" s="263">
        <v>1</v>
      </c>
      <c r="I198" s="264"/>
      <c r="J198" s="265">
        <f>ROUND(I198*H198,2)</f>
        <v>0</v>
      </c>
      <c r="K198" s="261" t="s">
        <v>172</v>
      </c>
      <c r="L198" s="45"/>
      <c r="M198" s="266" t="s">
        <v>19</v>
      </c>
      <c r="N198" s="267" t="s">
        <v>43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174</v>
      </c>
      <c r="AT198" s="224" t="s">
        <v>203</v>
      </c>
      <c r="AU198" s="224" t="s">
        <v>79</v>
      </c>
      <c r="AY198" s="18" t="s">
        <v>168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79</v>
      </c>
      <c r="BK198" s="225">
        <f>ROUND(I198*H198,2)</f>
        <v>0</v>
      </c>
      <c r="BL198" s="18" t="s">
        <v>174</v>
      </c>
      <c r="BM198" s="224" t="s">
        <v>1348</v>
      </c>
    </row>
    <row r="199" s="2" customFormat="1" ht="16.5" customHeight="1">
      <c r="A199" s="39"/>
      <c r="B199" s="40"/>
      <c r="C199" s="259" t="s">
        <v>522</v>
      </c>
      <c r="D199" s="259" t="s">
        <v>203</v>
      </c>
      <c r="E199" s="260" t="s">
        <v>1349</v>
      </c>
      <c r="F199" s="261" t="s">
        <v>1350</v>
      </c>
      <c r="G199" s="262" t="s">
        <v>224</v>
      </c>
      <c r="H199" s="263">
        <v>2</v>
      </c>
      <c r="I199" s="264"/>
      <c r="J199" s="265">
        <f>ROUND(I199*H199,2)</f>
        <v>0</v>
      </c>
      <c r="K199" s="261" t="s">
        <v>172</v>
      </c>
      <c r="L199" s="45"/>
      <c r="M199" s="266" t="s">
        <v>19</v>
      </c>
      <c r="N199" s="267" t="s">
        <v>43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79</v>
      </c>
      <c r="AT199" s="224" t="s">
        <v>203</v>
      </c>
      <c r="AU199" s="224" t="s">
        <v>79</v>
      </c>
      <c r="AY199" s="18" t="s">
        <v>168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79</v>
      </c>
      <c r="BK199" s="225">
        <f>ROUND(I199*H199,2)</f>
        <v>0</v>
      </c>
      <c r="BL199" s="18" t="s">
        <v>79</v>
      </c>
      <c r="BM199" s="224" t="s">
        <v>1351</v>
      </c>
    </row>
    <row r="200" s="2" customFormat="1" ht="49.05" customHeight="1">
      <c r="A200" s="39"/>
      <c r="B200" s="40"/>
      <c r="C200" s="259" t="s">
        <v>360</v>
      </c>
      <c r="D200" s="259" t="s">
        <v>203</v>
      </c>
      <c r="E200" s="260" t="s">
        <v>1352</v>
      </c>
      <c r="F200" s="261" t="s">
        <v>1353</v>
      </c>
      <c r="G200" s="262" t="s">
        <v>224</v>
      </c>
      <c r="H200" s="263">
        <v>4</v>
      </c>
      <c r="I200" s="264"/>
      <c r="J200" s="265">
        <f>ROUND(I200*H200,2)</f>
        <v>0</v>
      </c>
      <c r="K200" s="261" t="s">
        <v>172</v>
      </c>
      <c r="L200" s="45"/>
      <c r="M200" s="266" t="s">
        <v>19</v>
      </c>
      <c r="N200" s="267" t="s">
        <v>43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174</v>
      </c>
      <c r="AT200" s="224" t="s">
        <v>203</v>
      </c>
      <c r="AU200" s="224" t="s">
        <v>79</v>
      </c>
      <c r="AY200" s="18" t="s">
        <v>168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79</v>
      </c>
      <c r="BK200" s="225">
        <f>ROUND(I200*H200,2)</f>
        <v>0</v>
      </c>
      <c r="BL200" s="18" t="s">
        <v>174</v>
      </c>
      <c r="BM200" s="224" t="s">
        <v>1354</v>
      </c>
    </row>
    <row r="201" s="2" customFormat="1" ht="78" customHeight="1">
      <c r="A201" s="39"/>
      <c r="B201" s="40"/>
      <c r="C201" s="259" t="s">
        <v>529</v>
      </c>
      <c r="D201" s="259" t="s">
        <v>203</v>
      </c>
      <c r="E201" s="260" t="s">
        <v>1355</v>
      </c>
      <c r="F201" s="261" t="s">
        <v>1356</v>
      </c>
      <c r="G201" s="262" t="s">
        <v>910</v>
      </c>
      <c r="H201" s="263">
        <v>1.74</v>
      </c>
      <c r="I201" s="264"/>
      <c r="J201" s="265">
        <f>ROUND(I201*H201,2)</f>
        <v>0</v>
      </c>
      <c r="K201" s="261" t="s">
        <v>172</v>
      </c>
      <c r="L201" s="45"/>
      <c r="M201" s="266" t="s">
        <v>19</v>
      </c>
      <c r="N201" s="267" t="s">
        <v>43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174</v>
      </c>
      <c r="AT201" s="224" t="s">
        <v>203</v>
      </c>
      <c r="AU201" s="224" t="s">
        <v>79</v>
      </c>
      <c r="AY201" s="18" t="s">
        <v>168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79</v>
      </c>
      <c r="BK201" s="225">
        <f>ROUND(I201*H201,2)</f>
        <v>0</v>
      </c>
      <c r="BL201" s="18" t="s">
        <v>174</v>
      </c>
      <c r="BM201" s="224" t="s">
        <v>1357</v>
      </c>
    </row>
    <row r="202" s="14" customFormat="1">
      <c r="A202" s="14"/>
      <c r="B202" s="237"/>
      <c r="C202" s="238"/>
      <c r="D202" s="228" t="s">
        <v>176</v>
      </c>
      <c r="E202" s="239" t="s">
        <v>19</v>
      </c>
      <c r="F202" s="240" t="s">
        <v>1358</v>
      </c>
      <c r="G202" s="238"/>
      <c r="H202" s="241">
        <v>1.74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176</v>
      </c>
      <c r="AU202" s="247" t="s">
        <v>79</v>
      </c>
      <c r="AV202" s="14" t="s">
        <v>81</v>
      </c>
      <c r="AW202" s="14" t="s">
        <v>33</v>
      </c>
      <c r="AX202" s="14" t="s">
        <v>79</v>
      </c>
      <c r="AY202" s="247" t="s">
        <v>168</v>
      </c>
    </row>
    <row r="203" s="2" customFormat="1" ht="78" customHeight="1">
      <c r="A203" s="39"/>
      <c r="B203" s="40"/>
      <c r="C203" s="259" t="s">
        <v>533</v>
      </c>
      <c r="D203" s="259" t="s">
        <v>203</v>
      </c>
      <c r="E203" s="260" t="s">
        <v>1359</v>
      </c>
      <c r="F203" s="261" t="s">
        <v>1360</v>
      </c>
      <c r="G203" s="262" t="s">
        <v>224</v>
      </c>
      <c r="H203" s="263">
        <v>2</v>
      </c>
      <c r="I203" s="264"/>
      <c r="J203" s="265">
        <f>ROUND(I203*H203,2)</f>
        <v>0</v>
      </c>
      <c r="K203" s="261" t="s">
        <v>172</v>
      </c>
      <c r="L203" s="45"/>
      <c r="M203" s="266" t="s">
        <v>19</v>
      </c>
      <c r="N203" s="267" t="s">
        <v>43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174</v>
      </c>
      <c r="AT203" s="224" t="s">
        <v>203</v>
      </c>
      <c r="AU203" s="224" t="s">
        <v>79</v>
      </c>
      <c r="AY203" s="18" t="s">
        <v>168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79</v>
      </c>
      <c r="BK203" s="225">
        <f>ROUND(I203*H203,2)</f>
        <v>0</v>
      </c>
      <c r="BL203" s="18" t="s">
        <v>174</v>
      </c>
      <c r="BM203" s="224" t="s">
        <v>1361</v>
      </c>
    </row>
    <row r="204" s="2" customFormat="1" ht="78" customHeight="1">
      <c r="A204" s="39"/>
      <c r="B204" s="40"/>
      <c r="C204" s="259" t="s">
        <v>539</v>
      </c>
      <c r="D204" s="259" t="s">
        <v>203</v>
      </c>
      <c r="E204" s="260" t="s">
        <v>1362</v>
      </c>
      <c r="F204" s="261" t="s">
        <v>1363</v>
      </c>
      <c r="G204" s="262" t="s">
        <v>224</v>
      </c>
      <c r="H204" s="263">
        <v>1</v>
      </c>
      <c r="I204" s="264"/>
      <c r="J204" s="265">
        <f>ROUND(I204*H204,2)</f>
        <v>0</v>
      </c>
      <c r="K204" s="261" t="s">
        <v>172</v>
      </c>
      <c r="L204" s="45"/>
      <c r="M204" s="266" t="s">
        <v>19</v>
      </c>
      <c r="N204" s="267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174</v>
      </c>
      <c r="AT204" s="224" t="s">
        <v>203</v>
      </c>
      <c r="AU204" s="224" t="s">
        <v>79</v>
      </c>
      <c r="AY204" s="18" t="s">
        <v>168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174</v>
      </c>
      <c r="BM204" s="224" t="s">
        <v>1364</v>
      </c>
    </row>
    <row r="205" s="2" customFormat="1" ht="16.5" customHeight="1">
      <c r="A205" s="39"/>
      <c r="B205" s="40"/>
      <c r="C205" s="259" t="s">
        <v>543</v>
      </c>
      <c r="D205" s="259" t="s">
        <v>203</v>
      </c>
      <c r="E205" s="260" t="s">
        <v>1365</v>
      </c>
      <c r="F205" s="261" t="s">
        <v>1366</v>
      </c>
      <c r="G205" s="262" t="s">
        <v>224</v>
      </c>
      <c r="H205" s="263">
        <v>6</v>
      </c>
      <c r="I205" s="264"/>
      <c r="J205" s="265">
        <f>ROUND(I205*H205,2)</f>
        <v>0</v>
      </c>
      <c r="K205" s="261" t="s">
        <v>172</v>
      </c>
      <c r="L205" s="45"/>
      <c r="M205" s="266" t="s">
        <v>19</v>
      </c>
      <c r="N205" s="267" t="s">
        <v>43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174</v>
      </c>
      <c r="AT205" s="224" t="s">
        <v>203</v>
      </c>
      <c r="AU205" s="224" t="s">
        <v>79</v>
      </c>
      <c r="AY205" s="18" t="s">
        <v>168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79</v>
      </c>
      <c r="BK205" s="225">
        <f>ROUND(I205*H205,2)</f>
        <v>0</v>
      </c>
      <c r="BL205" s="18" t="s">
        <v>174</v>
      </c>
      <c r="BM205" s="224" t="s">
        <v>1367</v>
      </c>
    </row>
    <row r="206" s="2" customFormat="1" ht="24.15" customHeight="1">
      <c r="A206" s="39"/>
      <c r="B206" s="40"/>
      <c r="C206" s="259" t="s">
        <v>547</v>
      </c>
      <c r="D206" s="259" t="s">
        <v>203</v>
      </c>
      <c r="E206" s="260" t="s">
        <v>1368</v>
      </c>
      <c r="F206" s="261" t="s">
        <v>1369</v>
      </c>
      <c r="G206" s="262" t="s">
        <v>224</v>
      </c>
      <c r="H206" s="263">
        <v>12</v>
      </c>
      <c r="I206" s="264"/>
      <c r="J206" s="265">
        <f>ROUND(I206*H206,2)</f>
        <v>0</v>
      </c>
      <c r="K206" s="261" t="s">
        <v>172</v>
      </c>
      <c r="L206" s="45"/>
      <c r="M206" s="266" t="s">
        <v>19</v>
      </c>
      <c r="N206" s="267" t="s">
        <v>43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174</v>
      </c>
      <c r="AT206" s="224" t="s">
        <v>203</v>
      </c>
      <c r="AU206" s="224" t="s">
        <v>79</v>
      </c>
      <c r="AY206" s="18" t="s">
        <v>168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79</v>
      </c>
      <c r="BK206" s="225">
        <f>ROUND(I206*H206,2)</f>
        <v>0</v>
      </c>
      <c r="BL206" s="18" t="s">
        <v>174</v>
      </c>
      <c r="BM206" s="224" t="s">
        <v>1370</v>
      </c>
    </row>
    <row r="207" s="2" customFormat="1" ht="33" customHeight="1">
      <c r="A207" s="39"/>
      <c r="B207" s="40"/>
      <c r="C207" s="259" t="s">
        <v>552</v>
      </c>
      <c r="D207" s="259" t="s">
        <v>203</v>
      </c>
      <c r="E207" s="260" t="s">
        <v>1371</v>
      </c>
      <c r="F207" s="261" t="s">
        <v>1372</v>
      </c>
      <c r="G207" s="262" t="s">
        <v>224</v>
      </c>
      <c r="H207" s="263">
        <v>12</v>
      </c>
      <c r="I207" s="264"/>
      <c r="J207" s="265">
        <f>ROUND(I207*H207,2)</f>
        <v>0</v>
      </c>
      <c r="K207" s="261" t="s">
        <v>172</v>
      </c>
      <c r="L207" s="45"/>
      <c r="M207" s="266" t="s">
        <v>19</v>
      </c>
      <c r="N207" s="267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174</v>
      </c>
      <c r="AT207" s="224" t="s">
        <v>203</v>
      </c>
      <c r="AU207" s="224" t="s">
        <v>79</v>
      </c>
      <c r="AY207" s="18" t="s">
        <v>168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174</v>
      </c>
      <c r="BM207" s="224" t="s">
        <v>1373</v>
      </c>
    </row>
    <row r="208" s="12" customFormat="1" ht="25.92" customHeight="1">
      <c r="A208" s="12"/>
      <c r="B208" s="198"/>
      <c r="C208" s="199"/>
      <c r="D208" s="200" t="s">
        <v>71</v>
      </c>
      <c r="E208" s="201" t="s">
        <v>739</v>
      </c>
      <c r="F208" s="201" t="s">
        <v>860</v>
      </c>
      <c r="G208" s="199"/>
      <c r="H208" s="199"/>
      <c r="I208" s="202"/>
      <c r="J208" s="203">
        <f>BK208</f>
        <v>0</v>
      </c>
      <c r="K208" s="199"/>
      <c r="L208" s="204"/>
      <c r="M208" s="205"/>
      <c r="N208" s="206"/>
      <c r="O208" s="206"/>
      <c r="P208" s="207">
        <f>SUM(P209:P216)</f>
        <v>0</v>
      </c>
      <c r="Q208" s="206"/>
      <c r="R208" s="207">
        <f>SUM(R209:R216)</f>
        <v>0</v>
      </c>
      <c r="S208" s="206"/>
      <c r="T208" s="208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79</v>
      </c>
      <c r="AT208" s="210" t="s">
        <v>71</v>
      </c>
      <c r="AU208" s="210" t="s">
        <v>72</v>
      </c>
      <c r="AY208" s="209" t="s">
        <v>168</v>
      </c>
      <c r="BK208" s="211">
        <f>SUM(BK209:BK216)</f>
        <v>0</v>
      </c>
    </row>
    <row r="209" s="2" customFormat="1" ht="24.15" customHeight="1">
      <c r="A209" s="39"/>
      <c r="B209" s="40"/>
      <c r="C209" s="259" t="s">
        <v>556</v>
      </c>
      <c r="D209" s="259" t="s">
        <v>203</v>
      </c>
      <c r="E209" s="260" t="s">
        <v>1374</v>
      </c>
      <c r="F209" s="261" t="s">
        <v>1375</v>
      </c>
      <c r="G209" s="262" t="s">
        <v>224</v>
      </c>
      <c r="H209" s="263">
        <v>1</v>
      </c>
      <c r="I209" s="264"/>
      <c r="J209" s="265">
        <f>ROUND(I209*H209,2)</f>
        <v>0</v>
      </c>
      <c r="K209" s="261" t="s">
        <v>172</v>
      </c>
      <c r="L209" s="45"/>
      <c r="M209" s="266" t="s">
        <v>19</v>
      </c>
      <c r="N209" s="267" t="s">
        <v>43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174</v>
      </c>
      <c r="AT209" s="224" t="s">
        <v>203</v>
      </c>
      <c r="AU209" s="224" t="s">
        <v>79</v>
      </c>
      <c r="AY209" s="18" t="s">
        <v>168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79</v>
      </c>
      <c r="BK209" s="225">
        <f>ROUND(I209*H209,2)</f>
        <v>0</v>
      </c>
      <c r="BL209" s="18" t="s">
        <v>174</v>
      </c>
      <c r="BM209" s="224" t="s">
        <v>1376</v>
      </c>
    </row>
    <row r="210" s="2" customFormat="1" ht="33" customHeight="1">
      <c r="A210" s="39"/>
      <c r="B210" s="40"/>
      <c r="C210" s="259" t="s">
        <v>562</v>
      </c>
      <c r="D210" s="259" t="s">
        <v>203</v>
      </c>
      <c r="E210" s="260" t="s">
        <v>878</v>
      </c>
      <c r="F210" s="261" t="s">
        <v>879</v>
      </c>
      <c r="G210" s="262" t="s">
        <v>224</v>
      </c>
      <c r="H210" s="263">
        <v>1</v>
      </c>
      <c r="I210" s="264"/>
      <c r="J210" s="265">
        <f>ROUND(I210*H210,2)</f>
        <v>0</v>
      </c>
      <c r="K210" s="261" t="s">
        <v>172</v>
      </c>
      <c r="L210" s="45"/>
      <c r="M210" s="266" t="s">
        <v>19</v>
      </c>
      <c r="N210" s="267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174</v>
      </c>
      <c r="AT210" s="224" t="s">
        <v>203</v>
      </c>
      <c r="AU210" s="224" t="s">
        <v>79</v>
      </c>
      <c r="AY210" s="18" t="s">
        <v>168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174</v>
      </c>
      <c r="BM210" s="224" t="s">
        <v>1377</v>
      </c>
    </row>
    <row r="211" s="2" customFormat="1" ht="78" customHeight="1">
      <c r="A211" s="39"/>
      <c r="B211" s="40"/>
      <c r="C211" s="259" t="s">
        <v>567</v>
      </c>
      <c r="D211" s="259" t="s">
        <v>203</v>
      </c>
      <c r="E211" s="260" t="s">
        <v>1378</v>
      </c>
      <c r="F211" s="261" t="s">
        <v>1379</v>
      </c>
      <c r="G211" s="262" t="s">
        <v>224</v>
      </c>
      <c r="H211" s="263">
        <v>1</v>
      </c>
      <c r="I211" s="264"/>
      <c r="J211" s="265">
        <f>ROUND(I211*H211,2)</f>
        <v>0</v>
      </c>
      <c r="K211" s="261" t="s">
        <v>172</v>
      </c>
      <c r="L211" s="45"/>
      <c r="M211" s="266" t="s">
        <v>19</v>
      </c>
      <c r="N211" s="267" t="s">
        <v>43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174</v>
      </c>
      <c r="AT211" s="224" t="s">
        <v>203</v>
      </c>
      <c r="AU211" s="224" t="s">
        <v>79</v>
      </c>
      <c r="AY211" s="18" t="s">
        <v>168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79</v>
      </c>
      <c r="BK211" s="225">
        <f>ROUND(I211*H211,2)</f>
        <v>0</v>
      </c>
      <c r="BL211" s="18" t="s">
        <v>174</v>
      </c>
      <c r="BM211" s="224" t="s">
        <v>1380</v>
      </c>
    </row>
    <row r="212" s="2" customFormat="1" ht="55.5" customHeight="1">
      <c r="A212" s="39"/>
      <c r="B212" s="40"/>
      <c r="C212" s="259" t="s">
        <v>571</v>
      </c>
      <c r="D212" s="259" t="s">
        <v>203</v>
      </c>
      <c r="E212" s="260" t="s">
        <v>1381</v>
      </c>
      <c r="F212" s="261" t="s">
        <v>1382</v>
      </c>
      <c r="G212" s="262" t="s">
        <v>224</v>
      </c>
      <c r="H212" s="263">
        <v>1</v>
      </c>
      <c r="I212" s="264"/>
      <c r="J212" s="265">
        <f>ROUND(I212*H212,2)</f>
        <v>0</v>
      </c>
      <c r="K212" s="261" t="s">
        <v>172</v>
      </c>
      <c r="L212" s="45"/>
      <c r="M212" s="266" t="s">
        <v>19</v>
      </c>
      <c r="N212" s="267" t="s">
        <v>43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174</v>
      </c>
      <c r="AT212" s="224" t="s">
        <v>203</v>
      </c>
      <c r="AU212" s="224" t="s">
        <v>79</v>
      </c>
      <c r="AY212" s="18" t="s">
        <v>168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174</v>
      </c>
      <c r="BM212" s="224" t="s">
        <v>1383</v>
      </c>
    </row>
    <row r="213" s="2" customFormat="1" ht="142.2" customHeight="1">
      <c r="A213" s="39"/>
      <c r="B213" s="40"/>
      <c r="C213" s="259" t="s">
        <v>575</v>
      </c>
      <c r="D213" s="259" t="s">
        <v>203</v>
      </c>
      <c r="E213" s="260" t="s">
        <v>1384</v>
      </c>
      <c r="F213" s="261" t="s">
        <v>1385</v>
      </c>
      <c r="G213" s="262" t="s">
        <v>224</v>
      </c>
      <c r="H213" s="263">
        <v>1</v>
      </c>
      <c r="I213" s="264"/>
      <c r="J213" s="265">
        <f>ROUND(I213*H213,2)</f>
        <v>0</v>
      </c>
      <c r="K213" s="261" t="s">
        <v>172</v>
      </c>
      <c r="L213" s="45"/>
      <c r="M213" s="266" t="s">
        <v>19</v>
      </c>
      <c r="N213" s="267" t="s">
        <v>43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219</v>
      </c>
      <c r="AT213" s="224" t="s">
        <v>203</v>
      </c>
      <c r="AU213" s="224" t="s">
        <v>79</v>
      </c>
      <c r="AY213" s="18" t="s">
        <v>168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219</v>
      </c>
      <c r="BM213" s="224" t="s">
        <v>1386</v>
      </c>
    </row>
    <row r="214" s="2" customFormat="1" ht="44.25" customHeight="1">
      <c r="A214" s="39"/>
      <c r="B214" s="40"/>
      <c r="C214" s="259" t="s">
        <v>579</v>
      </c>
      <c r="D214" s="259" t="s">
        <v>203</v>
      </c>
      <c r="E214" s="260" t="s">
        <v>1387</v>
      </c>
      <c r="F214" s="261" t="s">
        <v>1388</v>
      </c>
      <c r="G214" s="262" t="s">
        <v>224</v>
      </c>
      <c r="H214" s="263">
        <v>1</v>
      </c>
      <c r="I214" s="264"/>
      <c r="J214" s="265">
        <f>ROUND(I214*H214,2)</f>
        <v>0</v>
      </c>
      <c r="K214" s="261" t="s">
        <v>172</v>
      </c>
      <c r="L214" s="45"/>
      <c r="M214" s="266" t="s">
        <v>19</v>
      </c>
      <c r="N214" s="267" t="s">
        <v>43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219</v>
      </c>
      <c r="AT214" s="224" t="s">
        <v>203</v>
      </c>
      <c r="AU214" s="224" t="s">
        <v>79</v>
      </c>
      <c r="AY214" s="18" t="s">
        <v>168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79</v>
      </c>
      <c r="BK214" s="225">
        <f>ROUND(I214*H214,2)</f>
        <v>0</v>
      </c>
      <c r="BL214" s="18" t="s">
        <v>219</v>
      </c>
      <c r="BM214" s="224" t="s">
        <v>1389</v>
      </c>
    </row>
    <row r="215" s="2" customFormat="1" ht="49.05" customHeight="1">
      <c r="A215" s="39"/>
      <c r="B215" s="40"/>
      <c r="C215" s="259" t="s">
        <v>586</v>
      </c>
      <c r="D215" s="259" t="s">
        <v>203</v>
      </c>
      <c r="E215" s="260" t="s">
        <v>1390</v>
      </c>
      <c r="F215" s="261" t="s">
        <v>1391</v>
      </c>
      <c r="G215" s="262" t="s">
        <v>224</v>
      </c>
      <c r="H215" s="263">
        <v>1</v>
      </c>
      <c r="I215" s="264"/>
      <c r="J215" s="265">
        <f>ROUND(I215*H215,2)</f>
        <v>0</v>
      </c>
      <c r="K215" s="261" t="s">
        <v>172</v>
      </c>
      <c r="L215" s="45"/>
      <c r="M215" s="266" t="s">
        <v>19</v>
      </c>
      <c r="N215" s="267" t="s">
        <v>43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219</v>
      </c>
      <c r="AT215" s="224" t="s">
        <v>203</v>
      </c>
      <c r="AU215" s="224" t="s">
        <v>79</v>
      </c>
      <c r="AY215" s="18" t="s">
        <v>168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79</v>
      </c>
      <c r="BK215" s="225">
        <f>ROUND(I215*H215,2)</f>
        <v>0</v>
      </c>
      <c r="BL215" s="18" t="s">
        <v>219</v>
      </c>
      <c r="BM215" s="224" t="s">
        <v>1392</v>
      </c>
    </row>
    <row r="216" s="2" customFormat="1" ht="44.25" customHeight="1">
      <c r="A216" s="39"/>
      <c r="B216" s="40"/>
      <c r="C216" s="259" t="s">
        <v>590</v>
      </c>
      <c r="D216" s="259" t="s">
        <v>203</v>
      </c>
      <c r="E216" s="260" t="s">
        <v>891</v>
      </c>
      <c r="F216" s="261" t="s">
        <v>892</v>
      </c>
      <c r="G216" s="262" t="s">
        <v>224</v>
      </c>
      <c r="H216" s="263">
        <v>1</v>
      </c>
      <c r="I216" s="264"/>
      <c r="J216" s="265">
        <f>ROUND(I216*H216,2)</f>
        <v>0</v>
      </c>
      <c r="K216" s="261" t="s">
        <v>256</v>
      </c>
      <c r="L216" s="45"/>
      <c r="M216" s="274" t="s">
        <v>19</v>
      </c>
      <c r="N216" s="275" t="s">
        <v>43</v>
      </c>
      <c r="O216" s="276"/>
      <c r="P216" s="277">
        <f>O216*H216</f>
        <v>0</v>
      </c>
      <c r="Q216" s="277">
        <v>0</v>
      </c>
      <c r="R216" s="277">
        <f>Q216*H216</f>
        <v>0</v>
      </c>
      <c r="S216" s="277">
        <v>0</v>
      </c>
      <c r="T216" s="278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219</v>
      </c>
      <c r="AT216" s="224" t="s">
        <v>203</v>
      </c>
      <c r="AU216" s="224" t="s">
        <v>79</v>
      </c>
      <c r="AY216" s="18" t="s">
        <v>168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79</v>
      </c>
      <c r="BK216" s="225">
        <f>ROUND(I216*H216,2)</f>
        <v>0</v>
      </c>
      <c r="BL216" s="18" t="s">
        <v>219</v>
      </c>
      <c r="BM216" s="224" t="s">
        <v>1393</v>
      </c>
    </row>
    <row r="217" s="2" customFormat="1" ht="6.96" customHeight="1">
      <c r="A217" s="39"/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fAXzWO+etemvVzjqiTrKeG8T+FO5vjKus8LHU8A1LXPzPqkF9gI+f2Nwz4gjV0b/ASgXlLe0hiWhNRiyb5jhgQ==" hashValue="V9usTs6tXx8xbK9e3kueD0s24u+XG0nYr62Hi9nX1JIU/LZWDxa7EBBmpGcJkei/d9T6quNhd0AtKlG3aolCYg==" algorithmName="SHA-512" password="CC35"/>
  <autoFilter ref="C93:K2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1116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898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ROUND(J93,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ROUND((SUM(BE93:BE195)),  2)</f>
        <v>0</v>
      </c>
      <c r="G35" s="39"/>
      <c r="H35" s="39"/>
      <c r="I35" s="159">
        <v>0.20999999999999999</v>
      </c>
      <c r="J35" s="158">
        <f>ROUND(((SUM(BE93:BE195))*I35),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ROUND((SUM(BF93:BF195)),  2)</f>
        <v>0</v>
      </c>
      <c r="G36" s="39"/>
      <c r="H36" s="39"/>
      <c r="I36" s="159">
        <v>0.14999999999999999</v>
      </c>
      <c r="J36" s="158">
        <f>ROUND(((SUM(BF93:BF195))*I36),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ROUND((SUM(BG93:BG195)),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ROUND((SUM(BH93:BH195)),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ROUND((SUM(BI93:BI195)),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1116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151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899</v>
      </c>
      <c r="E65" s="184"/>
      <c r="F65" s="184"/>
      <c r="G65" s="184"/>
      <c r="H65" s="184"/>
      <c r="I65" s="184"/>
      <c r="J65" s="185">
        <f>J103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1394</v>
      </c>
      <c r="E66" s="184"/>
      <c r="F66" s="184"/>
      <c r="G66" s="184"/>
      <c r="H66" s="184"/>
      <c r="I66" s="184"/>
      <c r="J66" s="185">
        <f>J106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152</v>
      </c>
      <c r="E67" s="184"/>
      <c r="F67" s="184"/>
      <c r="G67" s="184"/>
      <c r="H67" s="184"/>
      <c r="I67" s="184"/>
      <c r="J67" s="185">
        <f>J145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903</v>
      </c>
      <c r="E68" s="179"/>
      <c r="F68" s="179"/>
      <c r="G68" s="179"/>
      <c r="H68" s="179"/>
      <c r="I68" s="179"/>
      <c r="J68" s="180">
        <f>J148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1395</v>
      </c>
      <c r="E69" s="184"/>
      <c r="F69" s="184"/>
      <c r="G69" s="184"/>
      <c r="H69" s="184"/>
      <c r="I69" s="184"/>
      <c r="J69" s="185">
        <f>J149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904</v>
      </c>
      <c r="E70" s="184"/>
      <c r="F70" s="184"/>
      <c r="G70" s="184"/>
      <c r="H70" s="184"/>
      <c r="I70" s="184"/>
      <c r="J70" s="185">
        <f>J158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6"/>
      <c r="D71" s="183" t="s">
        <v>1396</v>
      </c>
      <c r="E71" s="184"/>
      <c r="F71" s="184"/>
      <c r="G71" s="184"/>
      <c r="H71" s="184"/>
      <c r="I71" s="184"/>
      <c r="J71" s="185">
        <f>J186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154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1" t="str">
        <f>E7</f>
        <v>Oprava zabezpečovacího zařízení v ŽST Božice a Hodonice</v>
      </c>
      <c r="F81" s="33"/>
      <c r="G81" s="33"/>
      <c r="H81" s="33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127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1" t="s">
        <v>1116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134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02 - Stavební část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11. 9. 2023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 xml:space="preserve"> </v>
      </c>
      <c r="G89" s="41"/>
      <c r="H89" s="41"/>
      <c r="I89" s="33" t="s">
        <v>30</v>
      </c>
      <c r="J89" s="37" t="str">
        <f>E23</f>
        <v>Signal Projekt s.r.o.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IF(E20="","",E20)</f>
        <v>Vyplň údaj</v>
      </c>
      <c r="G90" s="41"/>
      <c r="H90" s="41"/>
      <c r="I90" s="33" t="s">
        <v>34</v>
      </c>
      <c r="J90" s="37" t="str">
        <f>E26</f>
        <v>Štěpán Mikš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155</v>
      </c>
      <c r="D92" s="190" t="s">
        <v>57</v>
      </c>
      <c r="E92" s="190" t="s">
        <v>53</v>
      </c>
      <c r="F92" s="190" t="s">
        <v>54</v>
      </c>
      <c r="G92" s="190" t="s">
        <v>156</v>
      </c>
      <c r="H92" s="190" t="s">
        <v>157</v>
      </c>
      <c r="I92" s="190" t="s">
        <v>158</v>
      </c>
      <c r="J92" s="190" t="s">
        <v>138</v>
      </c>
      <c r="K92" s="191" t="s">
        <v>159</v>
      </c>
      <c r="L92" s="192"/>
      <c r="M92" s="93" t="s">
        <v>19</v>
      </c>
      <c r="N92" s="94" t="s">
        <v>42</v>
      </c>
      <c r="O92" s="94" t="s">
        <v>160</v>
      </c>
      <c r="P92" s="94" t="s">
        <v>161</v>
      </c>
      <c r="Q92" s="94" t="s">
        <v>162</v>
      </c>
      <c r="R92" s="94" t="s">
        <v>163</v>
      </c>
      <c r="S92" s="94" t="s">
        <v>164</v>
      </c>
      <c r="T92" s="95" t="s">
        <v>165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166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P94+P148</f>
        <v>0</v>
      </c>
      <c r="Q93" s="97"/>
      <c r="R93" s="195">
        <f>R94+R148</f>
        <v>27.582621000000003</v>
      </c>
      <c r="S93" s="97"/>
      <c r="T93" s="196">
        <f>T94+T148</f>
        <v>7.8400000000000007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139</v>
      </c>
      <c r="BK93" s="197">
        <f>BK94+BK148</f>
        <v>0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827</v>
      </c>
      <c r="F94" s="201" t="s">
        <v>827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P95+SUM(P96:P103)+P106+P145</f>
        <v>0</v>
      </c>
      <c r="Q94" s="206"/>
      <c r="R94" s="207">
        <f>R95+SUM(R96:R103)+R106+R145</f>
        <v>27.408301000000002</v>
      </c>
      <c r="S94" s="206"/>
      <c r="T94" s="208">
        <f>T95+SUM(T96:T103)+T106+T145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72</v>
      </c>
      <c r="AY94" s="209" t="s">
        <v>168</v>
      </c>
      <c r="BK94" s="211">
        <f>BK95+SUM(BK96:BK103)+BK106+BK145</f>
        <v>0</v>
      </c>
    </row>
    <row r="95" s="2" customFormat="1" ht="24.15" customHeight="1">
      <c r="A95" s="39"/>
      <c r="B95" s="40"/>
      <c r="C95" s="212" t="s">
        <v>79</v>
      </c>
      <c r="D95" s="212" t="s">
        <v>169</v>
      </c>
      <c r="E95" s="213" t="s">
        <v>1397</v>
      </c>
      <c r="F95" s="214" t="s">
        <v>1398</v>
      </c>
      <c r="G95" s="215" t="s">
        <v>224</v>
      </c>
      <c r="H95" s="216">
        <v>44</v>
      </c>
      <c r="I95" s="217"/>
      <c r="J95" s="218">
        <f>ROUND(I95*H95,2)</f>
        <v>0</v>
      </c>
      <c r="K95" s="214" t="s">
        <v>911</v>
      </c>
      <c r="L95" s="219"/>
      <c r="M95" s="220" t="s">
        <v>19</v>
      </c>
      <c r="N95" s="221" t="s">
        <v>43</v>
      </c>
      <c r="O95" s="85"/>
      <c r="P95" s="222">
        <f>O95*H95</f>
        <v>0</v>
      </c>
      <c r="Q95" s="222">
        <v>0.11799999999999999</v>
      </c>
      <c r="R95" s="222">
        <f>Q95*H95</f>
        <v>5.1920000000000002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250</v>
      </c>
      <c r="AT95" s="224" t="s">
        <v>169</v>
      </c>
      <c r="AU95" s="224" t="s">
        <v>79</v>
      </c>
      <c r="AY95" s="18" t="s">
        <v>168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251</v>
      </c>
      <c r="BM95" s="224" t="s">
        <v>1399</v>
      </c>
    </row>
    <row r="96" s="2" customFormat="1">
      <c r="A96" s="39"/>
      <c r="B96" s="40"/>
      <c r="C96" s="41"/>
      <c r="D96" s="228" t="s">
        <v>207</v>
      </c>
      <c r="E96" s="41"/>
      <c r="F96" s="268" t="s">
        <v>1400</v>
      </c>
      <c r="G96" s="41"/>
      <c r="H96" s="41"/>
      <c r="I96" s="269"/>
      <c r="J96" s="41"/>
      <c r="K96" s="41"/>
      <c r="L96" s="45"/>
      <c r="M96" s="270"/>
      <c r="N96" s="27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207</v>
      </c>
      <c r="AU96" s="18" t="s">
        <v>79</v>
      </c>
    </row>
    <row r="97" s="13" customFormat="1">
      <c r="A97" s="13"/>
      <c r="B97" s="226"/>
      <c r="C97" s="227"/>
      <c r="D97" s="228" t="s">
        <v>176</v>
      </c>
      <c r="E97" s="229" t="s">
        <v>19</v>
      </c>
      <c r="F97" s="230" t="s">
        <v>1401</v>
      </c>
      <c r="G97" s="227"/>
      <c r="H97" s="229" t="s">
        <v>19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176</v>
      </c>
      <c r="AU97" s="236" t="s">
        <v>79</v>
      </c>
      <c r="AV97" s="13" t="s">
        <v>79</v>
      </c>
      <c r="AW97" s="13" t="s">
        <v>33</v>
      </c>
      <c r="AX97" s="13" t="s">
        <v>72</v>
      </c>
      <c r="AY97" s="236" t="s">
        <v>168</v>
      </c>
    </row>
    <row r="98" s="14" customFormat="1">
      <c r="A98" s="14"/>
      <c r="B98" s="237"/>
      <c r="C98" s="238"/>
      <c r="D98" s="228" t="s">
        <v>176</v>
      </c>
      <c r="E98" s="239" t="s">
        <v>19</v>
      </c>
      <c r="F98" s="240" t="s">
        <v>174</v>
      </c>
      <c r="G98" s="238"/>
      <c r="H98" s="241">
        <v>4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176</v>
      </c>
      <c r="AU98" s="247" t="s">
        <v>79</v>
      </c>
      <c r="AV98" s="14" t="s">
        <v>81</v>
      </c>
      <c r="AW98" s="14" t="s">
        <v>33</v>
      </c>
      <c r="AX98" s="14" t="s">
        <v>72</v>
      </c>
      <c r="AY98" s="247" t="s">
        <v>168</v>
      </c>
    </row>
    <row r="99" s="13" customFormat="1">
      <c r="A99" s="13"/>
      <c r="B99" s="226"/>
      <c r="C99" s="227"/>
      <c r="D99" s="228" t="s">
        <v>176</v>
      </c>
      <c r="E99" s="229" t="s">
        <v>19</v>
      </c>
      <c r="F99" s="230" t="s">
        <v>1402</v>
      </c>
      <c r="G99" s="227"/>
      <c r="H99" s="229" t="s">
        <v>19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176</v>
      </c>
      <c r="AU99" s="236" t="s">
        <v>79</v>
      </c>
      <c r="AV99" s="13" t="s">
        <v>79</v>
      </c>
      <c r="AW99" s="13" t="s">
        <v>33</v>
      </c>
      <c r="AX99" s="13" t="s">
        <v>72</v>
      </c>
      <c r="AY99" s="236" t="s">
        <v>168</v>
      </c>
    </row>
    <row r="100" s="14" customFormat="1">
      <c r="A100" s="14"/>
      <c r="B100" s="237"/>
      <c r="C100" s="238"/>
      <c r="D100" s="228" t="s">
        <v>176</v>
      </c>
      <c r="E100" s="239" t="s">
        <v>19</v>
      </c>
      <c r="F100" s="240" t="s">
        <v>113</v>
      </c>
      <c r="G100" s="238"/>
      <c r="H100" s="241">
        <v>40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176</v>
      </c>
      <c r="AU100" s="247" t="s">
        <v>79</v>
      </c>
      <c r="AV100" s="14" t="s">
        <v>81</v>
      </c>
      <c r="AW100" s="14" t="s">
        <v>33</v>
      </c>
      <c r="AX100" s="14" t="s">
        <v>72</v>
      </c>
      <c r="AY100" s="247" t="s">
        <v>168</v>
      </c>
    </row>
    <row r="101" s="15" customFormat="1">
      <c r="A101" s="15"/>
      <c r="B101" s="248"/>
      <c r="C101" s="249"/>
      <c r="D101" s="228" t="s">
        <v>176</v>
      </c>
      <c r="E101" s="250" t="s">
        <v>19</v>
      </c>
      <c r="F101" s="251" t="s">
        <v>180</v>
      </c>
      <c r="G101" s="249"/>
      <c r="H101" s="252">
        <v>44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176</v>
      </c>
      <c r="AU101" s="258" t="s">
        <v>79</v>
      </c>
      <c r="AV101" s="15" t="s">
        <v>174</v>
      </c>
      <c r="AW101" s="15" t="s">
        <v>33</v>
      </c>
      <c r="AX101" s="15" t="s">
        <v>79</v>
      </c>
      <c r="AY101" s="258" t="s">
        <v>168</v>
      </c>
    </row>
    <row r="102" s="2" customFormat="1" ht="37.8" customHeight="1">
      <c r="A102" s="39"/>
      <c r="B102" s="40"/>
      <c r="C102" s="259" t="s">
        <v>81</v>
      </c>
      <c r="D102" s="259" t="s">
        <v>203</v>
      </c>
      <c r="E102" s="260" t="s">
        <v>1403</v>
      </c>
      <c r="F102" s="261" t="s">
        <v>1404</v>
      </c>
      <c r="G102" s="262" t="s">
        <v>224</v>
      </c>
      <c r="H102" s="263">
        <v>1</v>
      </c>
      <c r="I102" s="264"/>
      <c r="J102" s="265">
        <f>ROUND(I102*H102,2)</f>
        <v>0</v>
      </c>
      <c r="K102" s="261" t="s">
        <v>19</v>
      </c>
      <c r="L102" s="45"/>
      <c r="M102" s="266" t="s">
        <v>19</v>
      </c>
      <c r="N102" s="267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174</v>
      </c>
      <c r="AT102" s="224" t="s">
        <v>203</v>
      </c>
      <c r="AU102" s="224" t="s">
        <v>79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174</v>
      </c>
      <c r="BM102" s="224" t="s">
        <v>1405</v>
      </c>
    </row>
    <row r="103" s="12" customFormat="1" ht="22.8" customHeight="1">
      <c r="A103" s="12"/>
      <c r="B103" s="198"/>
      <c r="C103" s="199"/>
      <c r="D103" s="200" t="s">
        <v>71</v>
      </c>
      <c r="E103" s="272" t="s">
        <v>79</v>
      </c>
      <c r="F103" s="272" t="s">
        <v>914</v>
      </c>
      <c r="G103" s="199"/>
      <c r="H103" s="199"/>
      <c r="I103" s="202"/>
      <c r="J103" s="273">
        <f>BK103</f>
        <v>0</v>
      </c>
      <c r="K103" s="199"/>
      <c r="L103" s="204"/>
      <c r="M103" s="205"/>
      <c r="N103" s="206"/>
      <c r="O103" s="206"/>
      <c r="P103" s="207">
        <f>SUM(P104:P105)</f>
        <v>0</v>
      </c>
      <c r="Q103" s="206"/>
      <c r="R103" s="207">
        <f>SUM(R104:R105)</f>
        <v>0</v>
      </c>
      <c r="S103" s="206"/>
      <c r="T103" s="208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79</v>
      </c>
      <c r="AT103" s="210" t="s">
        <v>71</v>
      </c>
      <c r="AU103" s="210" t="s">
        <v>79</v>
      </c>
      <c r="AY103" s="209" t="s">
        <v>168</v>
      </c>
      <c r="BK103" s="211">
        <f>SUM(BK104:BK105)</f>
        <v>0</v>
      </c>
    </row>
    <row r="104" s="2" customFormat="1" ht="37.8" customHeight="1">
      <c r="A104" s="39"/>
      <c r="B104" s="40"/>
      <c r="C104" s="259" t="s">
        <v>186</v>
      </c>
      <c r="D104" s="259" t="s">
        <v>203</v>
      </c>
      <c r="E104" s="260" t="s">
        <v>1406</v>
      </c>
      <c r="F104" s="261" t="s">
        <v>1407</v>
      </c>
      <c r="G104" s="262" t="s">
        <v>910</v>
      </c>
      <c r="H104" s="263">
        <v>10</v>
      </c>
      <c r="I104" s="264"/>
      <c r="J104" s="265">
        <f>ROUND(I104*H104,2)</f>
        <v>0</v>
      </c>
      <c r="K104" s="261" t="s">
        <v>911</v>
      </c>
      <c r="L104" s="45"/>
      <c r="M104" s="266" t="s">
        <v>19</v>
      </c>
      <c r="N104" s="267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174</v>
      </c>
      <c r="AT104" s="224" t="s">
        <v>203</v>
      </c>
      <c r="AU104" s="224" t="s">
        <v>81</v>
      </c>
      <c r="AY104" s="18" t="s">
        <v>168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174</v>
      </c>
      <c r="BM104" s="224" t="s">
        <v>1408</v>
      </c>
    </row>
    <row r="105" s="2" customFormat="1">
      <c r="A105" s="39"/>
      <c r="B105" s="40"/>
      <c r="C105" s="41"/>
      <c r="D105" s="279" t="s">
        <v>919</v>
      </c>
      <c r="E105" s="41"/>
      <c r="F105" s="280" t="s">
        <v>1409</v>
      </c>
      <c r="G105" s="41"/>
      <c r="H105" s="41"/>
      <c r="I105" s="269"/>
      <c r="J105" s="41"/>
      <c r="K105" s="41"/>
      <c r="L105" s="45"/>
      <c r="M105" s="270"/>
      <c r="N105" s="27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919</v>
      </c>
      <c r="AU105" s="18" t="s">
        <v>81</v>
      </c>
    </row>
    <row r="106" s="12" customFormat="1" ht="22.8" customHeight="1">
      <c r="A106" s="12"/>
      <c r="B106" s="198"/>
      <c r="C106" s="199"/>
      <c r="D106" s="200" t="s">
        <v>71</v>
      </c>
      <c r="E106" s="272" t="s">
        <v>81</v>
      </c>
      <c r="F106" s="272" t="s">
        <v>1410</v>
      </c>
      <c r="G106" s="199"/>
      <c r="H106" s="199"/>
      <c r="I106" s="202"/>
      <c r="J106" s="273">
        <f>BK106</f>
        <v>0</v>
      </c>
      <c r="K106" s="199"/>
      <c r="L106" s="204"/>
      <c r="M106" s="205"/>
      <c r="N106" s="206"/>
      <c r="O106" s="206"/>
      <c r="P106" s="207">
        <f>SUM(P107:P144)</f>
        <v>0</v>
      </c>
      <c r="Q106" s="206"/>
      <c r="R106" s="207">
        <f>SUM(R107:R144)</f>
        <v>22.212201</v>
      </c>
      <c r="S106" s="206"/>
      <c r="T106" s="208">
        <f>SUM(T107:T144)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79</v>
      </c>
      <c r="AT106" s="210" t="s">
        <v>71</v>
      </c>
      <c r="AU106" s="210" t="s">
        <v>79</v>
      </c>
      <c r="AY106" s="209" t="s">
        <v>168</v>
      </c>
      <c r="BK106" s="211">
        <f>SUM(BK107:BK144)</f>
        <v>0</v>
      </c>
    </row>
    <row r="107" s="2" customFormat="1" ht="24.15" customHeight="1">
      <c r="A107" s="39"/>
      <c r="B107" s="40"/>
      <c r="C107" s="212" t="s">
        <v>174</v>
      </c>
      <c r="D107" s="212" t="s">
        <v>169</v>
      </c>
      <c r="E107" s="213" t="s">
        <v>1411</v>
      </c>
      <c r="F107" s="214" t="s">
        <v>1412</v>
      </c>
      <c r="G107" s="215" t="s">
        <v>977</v>
      </c>
      <c r="H107" s="216">
        <v>0.20599999999999999</v>
      </c>
      <c r="I107" s="217"/>
      <c r="J107" s="218">
        <f>ROUND(I107*H107,2)</f>
        <v>0</v>
      </c>
      <c r="K107" s="214" t="s">
        <v>911</v>
      </c>
      <c r="L107" s="219"/>
      <c r="M107" s="220" t="s">
        <v>19</v>
      </c>
      <c r="N107" s="221" t="s">
        <v>43</v>
      </c>
      <c r="O107" s="85"/>
      <c r="P107" s="222">
        <f>O107*H107</f>
        <v>0</v>
      </c>
      <c r="Q107" s="222">
        <v>1</v>
      </c>
      <c r="R107" s="222">
        <f>Q107*H107</f>
        <v>0.20599999999999999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485</v>
      </c>
      <c r="AT107" s="224" t="s">
        <v>169</v>
      </c>
      <c r="AU107" s="224" t="s">
        <v>81</v>
      </c>
      <c r="AY107" s="18" t="s">
        <v>168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485</v>
      </c>
      <c r="BM107" s="224" t="s">
        <v>1413</v>
      </c>
    </row>
    <row r="108" s="13" customFormat="1">
      <c r="A108" s="13"/>
      <c r="B108" s="226"/>
      <c r="C108" s="227"/>
      <c r="D108" s="228" t="s">
        <v>176</v>
      </c>
      <c r="E108" s="229" t="s">
        <v>19</v>
      </c>
      <c r="F108" s="230" t="s">
        <v>1414</v>
      </c>
      <c r="G108" s="227"/>
      <c r="H108" s="229" t="s">
        <v>19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176</v>
      </c>
      <c r="AU108" s="236" t="s">
        <v>81</v>
      </c>
      <c r="AV108" s="13" t="s">
        <v>79</v>
      </c>
      <c r="AW108" s="13" t="s">
        <v>33</v>
      </c>
      <c r="AX108" s="13" t="s">
        <v>72</v>
      </c>
      <c r="AY108" s="236" t="s">
        <v>168</v>
      </c>
    </row>
    <row r="109" s="13" customFormat="1">
      <c r="A109" s="13"/>
      <c r="B109" s="226"/>
      <c r="C109" s="227"/>
      <c r="D109" s="228" t="s">
        <v>176</v>
      </c>
      <c r="E109" s="229" t="s">
        <v>19</v>
      </c>
      <c r="F109" s="230" t="s">
        <v>1415</v>
      </c>
      <c r="G109" s="227"/>
      <c r="H109" s="229" t="s">
        <v>19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176</v>
      </c>
      <c r="AU109" s="236" t="s">
        <v>81</v>
      </c>
      <c r="AV109" s="13" t="s">
        <v>79</v>
      </c>
      <c r="AW109" s="13" t="s">
        <v>33</v>
      </c>
      <c r="AX109" s="13" t="s">
        <v>72</v>
      </c>
      <c r="AY109" s="236" t="s">
        <v>168</v>
      </c>
    </row>
    <row r="110" s="14" customFormat="1">
      <c r="A110" s="14"/>
      <c r="B110" s="237"/>
      <c r="C110" s="238"/>
      <c r="D110" s="228" t="s">
        <v>176</v>
      </c>
      <c r="E110" s="239" t="s">
        <v>19</v>
      </c>
      <c r="F110" s="240" t="s">
        <v>1416</v>
      </c>
      <c r="G110" s="238"/>
      <c r="H110" s="241">
        <v>0.20599999999999999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176</v>
      </c>
      <c r="AU110" s="247" t="s">
        <v>81</v>
      </c>
      <c r="AV110" s="14" t="s">
        <v>81</v>
      </c>
      <c r="AW110" s="14" t="s">
        <v>33</v>
      </c>
      <c r="AX110" s="14" t="s">
        <v>72</v>
      </c>
      <c r="AY110" s="247" t="s">
        <v>168</v>
      </c>
    </row>
    <row r="111" s="15" customFormat="1">
      <c r="A111" s="15"/>
      <c r="B111" s="248"/>
      <c r="C111" s="249"/>
      <c r="D111" s="228" t="s">
        <v>176</v>
      </c>
      <c r="E111" s="250" t="s">
        <v>19</v>
      </c>
      <c r="F111" s="251" t="s">
        <v>180</v>
      </c>
      <c r="G111" s="249"/>
      <c r="H111" s="252">
        <v>0.20599999999999999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176</v>
      </c>
      <c r="AU111" s="258" t="s">
        <v>81</v>
      </c>
      <c r="AV111" s="15" t="s">
        <v>174</v>
      </c>
      <c r="AW111" s="15" t="s">
        <v>33</v>
      </c>
      <c r="AX111" s="15" t="s">
        <v>79</v>
      </c>
      <c r="AY111" s="258" t="s">
        <v>168</v>
      </c>
    </row>
    <row r="112" s="2" customFormat="1" ht="24.15" customHeight="1">
      <c r="A112" s="39"/>
      <c r="B112" s="40"/>
      <c r="C112" s="212" t="s">
        <v>196</v>
      </c>
      <c r="D112" s="212" t="s">
        <v>169</v>
      </c>
      <c r="E112" s="213" t="s">
        <v>1417</v>
      </c>
      <c r="F112" s="214" t="s">
        <v>1418</v>
      </c>
      <c r="G112" s="215" t="s">
        <v>224</v>
      </c>
      <c r="H112" s="216">
        <v>144</v>
      </c>
      <c r="I112" s="217"/>
      <c r="J112" s="218">
        <f>ROUND(I112*H112,2)</f>
        <v>0</v>
      </c>
      <c r="K112" s="214" t="s">
        <v>911</v>
      </c>
      <c r="L112" s="219"/>
      <c r="M112" s="220" t="s">
        <v>19</v>
      </c>
      <c r="N112" s="221" t="s">
        <v>43</v>
      </c>
      <c r="O112" s="85"/>
      <c r="P112" s="222">
        <f>O112*H112</f>
        <v>0</v>
      </c>
      <c r="Q112" s="222">
        <v>0.028000000000000001</v>
      </c>
      <c r="R112" s="222">
        <f>Q112*H112</f>
        <v>4.032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250</v>
      </c>
      <c r="AT112" s="224" t="s">
        <v>169</v>
      </c>
      <c r="AU112" s="224" t="s">
        <v>81</v>
      </c>
      <c r="AY112" s="18" t="s">
        <v>168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251</v>
      </c>
      <c r="BM112" s="224" t="s">
        <v>1419</v>
      </c>
    </row>
    <row r="113" s="13" customFormat="1">
      <c r="A113" s="13"/>
      <c r="B113" s="226"/>
      <c r="C113" s="227"/>
      <c r="D113" s="228" t="s">
        <v>176</v>
      </c>
      <c r="E113" s="229" t="s">
        <v>19</v>
      </c>
      <c r="F113" s="230" t="s">
        <v>1420</v>
      </c>
      <c r="G113" s="227"/>
      <c r="H113" s="229" t="s">
        <v>19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176</v>
      </c>
      <c r="AU113" s="236" t="s">
        <v>81</v>
      </c>
      <c r="AV113" s="13" t="s">
        <v>79</v>
      </c>
      <c r="AW113" s="13" t="s">
        <v>33</v>
      </c>
      <c r="AX113" s="13" t="s">
        <v>72</v>
      </c>
      <c r="AY113" s="236" t="s">
        <v>168</v>
      </c>
    </row>
    <row r="114" s="13" customFormat="1">
      <c r="A114" s="13"/>
      <c r="B114" s="226"/>
      <c r="C114" s="227"/>
      <c r="D114" s="228" t="s">
        <v>176</v>
      </c>
      <c r="E114" s="229" t="s">
        <v>19</v>
      </c>
      <c r="F114" s="230" t="s">
        <v>1421</v>
      </c>
      <c r="G114" s="227"/>
      <c r="H114" s="229" t="s">
        <v>19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176</v>
      </c>
      <c r="AU114" s="236" t="s">
        <v>81</v>
      </c>
      <c r="AV114" s="13" t="s">
        <v>79</v>
      </c>
      <c r="AW114" s="13" t="s">
        <v>33</v>
      </c>
      <c r="AX114" s="13" t="s">
        <v>72</v>
      </c>
      <c r="AY114" s="236" t="s">
        <v>168</v>
      </c>
    </row>
    <row r="115" s="14" customFormat="1">
      <c r="A115" s="14"/>
      <c r="B115" s="237"/>
      <c r="C115" s="238"/>
      <c r="D115" s="228" t="s">
        <v>176</v>
      </c>
      <c r="E115" s="239" t="s">
        <v>19</v>
      </c>
      <c r="F115" s="240" t="s">
        <v>1422</v>
      </c>
      <c r="G115" s="238"/>
      <c r="H115" s="241">
        <v>144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176</v>
      </c>
      <c r="AU115" s="247" t="s">
        <v>81</v>
      </c>
      <c r="AV115" s="14" t="s">
        <v>81</v>
      </c>
      <c r="AW115" s="14" t="s">
        <v>33</v>
      </c>
      <c r="AX115" s="14" t="s">
        <v>72</v>
      </c>
      <c r="AY115" s="247" t="s">
        <v>168</v>
      </c>
    </row>
    <row r="116" s="15" customFormat="1">
      <c r="A116" s="15"/>
      <c r="B116" s="248"/>
      <c r="C116" s="249"/>
      <c r="D116" s="228" t="s">
        <v>176</v>
      </c>
      <c r="E116" s="250" t="s">
        <v>19</v>
      </c>
      <c r="F116" s="251" t="s">
        <v>180</v>
      </c>
      <c r="G116" s="249"/>
      <c r="H116" s="252">
        <v>144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176</v>
      </c>
      <c r="AU116" s="258" t="s">
        <v>81</v>
      </c>
      <c r="AV116" s="15" t="s">
        <v>174</v>
      </c>
      <c r="AW116" s="15" t="s">
        <v>33</v>
      </c>
      <c r="AX116" s="15" t="s">
        <v>79</v>
      </c>
      <c r="AY116" s="258" t="s">
        <v>168</v>
      </c>
    </row>
    <row r="117" s="2" customFormat="1" ht="16.5" customHeight="1">
      <c r="A117" s="39"/>
      <c r="B117" s="40"/>
      <c r="C117" s="212" t="s">
        <v>202</v>
      </c>
      <c r="D117" s="212" t="s">
        <v>169</v>
      </c>
      <c r="E117" s="213" t="s">
        <v>1423</v>
      </c>
      <c r="F117" s="214" t="s">
        <v>1424</v>
      </c>
      <c r="G117" s="215" t="s">
        <v>977</v>
      </c>
      <c r="H117" s="216">
        <v>6.7999999999999998</v>
      </c>
      <c r="I117" s="217"/>
      <c r="J117" s="218">
        <f>ROUND(I117*H117,2)</f>
        <v>0</v>
      </c>
      <c r="K117" s="214" t="s">
        <v>911</v>
      </c>
      <c r="L117" s="219"/>
      <c r="M117" s="220" t="s">
        <v>19</v>
      </c>
      <c r="N117" s="221" t="s">
        <v>43</v>
      </c>
      <c r="O117" s="85"/>
      <c r="P117" s="222">
        <f>O117*H117</f>
        <v>0</v>
      </c>
      <c r="Q117" s="222">
        <v>1</v>
      </c>
      <c r="R117" s="222">
        <f>Q117*H117</f>
        <v>6.7999999999999998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250</v>
      </c>
      <c r="AT117" s="224" t="s">
        <v>169</v>
      </c>
      <c r="AU117" s="224" t="s">
        <v>81</v>
      </c>
      <c r="AY117" s="18" t="s">
        <v>168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251</v>
      </c>
      <c r="BM117" s="224" t="s">
        <v>1425</v>
      </c>
    </row>
    <row r="118" s="13" customFormat="1">
      <c r="A118" s="13"/>
      <c r="B118" s="226"/>
      <c r="C118" s="227"/>
      <c r="D118" s="228" t="s">
        <v>176</v>
      </c>
      <c r="E118" s="229" t="s">
        <v>19</v>
      </c>
      <c r="F118" s="230" t="s">
        <v>1426</v>
      </c>
      <c r="G118" s="227"/>
      <c r="H118" s="229" t="s">
        <v>19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176</v>
      </c>
      <c r="AU118" s="236" t="s">
        <v>81</v>
      </c>
      <c r="AV118" s="13" t="s">
        <v>79</v>
      </c>
      <c r="AW118" s="13" t="s">
        <v>33</v>
      </c>
      <c r="AX118" s="13" t="s">
        <v>72</v>
      </c>
      <c r="AY118" s="236" t="s">
        <v>168</v>
      </c>
    </row>
    <row r="119" s="14" customFormat="1">
      <c r="A119" s="14"/>
      <c r="B119" s="237"/>
      <c r="C119" s="238"/>
      <c r="D119" s="228" t="s">
        <v>176</v>
      </c>
      <c r="E119" s="239" t="s">
        <v>19</v>
      </c>
      <c r="F119" s="240" t="s">
        <v>1427</v>
      </c>
      <c r="G119" s="238"/>
      <c r="H119" s="241">
        <v>6.7999999999999998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176</v>
      </c>
      <c r="AU119" s="247" t="s">
        <v>81</v>
      </c>
      <c r="AV119" s="14" t="s">
        <v>81</v>
      </c>
      <c r="AW119" s="14" t="s">
        <v>33</v>
      </c>
      <c r="AX119" s="14" t="s">
        <v>72</v>
      </c>
      <c r="AY119" s="247" t="s">
        <v>168</v>
      </c>
    </row>
    <row r="120" s="15" customFormat="1">
      <c r="A120" s="15"/>
      <c r="B120" s="248"/>
      <c r="C120" s="249"/>
      <c r="D120" s="228" t="s">
        <v>176</v>
      </c>
      <c r="E120" s="250" t="s">
        <v>19</v>
      </c>
      <c r="F120" s="251" t="s">
        <v>180</v>
      </c>
      <c r="G120" s="249"/>
      <c r="H120" s="252">
        <v>6.7999999999999998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176</v>
      </c>
      <c r="AU120" s="258" t="s">
        <v>81</v>
      </c>
      <c r="AV120" s="15" t="s">
        <v>174</v>
      </c>
      <c r="AW120" s="15" t="s">
        <v>33</v>
      </c>
      <c r="AX120" s="15" t="s">
        <v>79</v>
      </c>
      <c r="AY120" s="258" t="s">
        <v>168</v>
      </c>
    </row>
    <row r="121" s="2" customFormat="1" ht="37.8" customHeight="1">
      <c r="A121" s="39"/>
      <c r="B121" s="40"/>
      <c r="C121" s="259" t="s">
        <v>209</v>
      </c>
      <c r="D121" s="259" t="s">
        <v>203</v>
      </c>
      <c r="E121" s="260" t="s">
        <v>1428</v>
      </c>
      <c r="F121" s="261" t="s">
        <v>1429</v>
      </c>
      <c r="G121" s="262" t="s">
        <v>224</v>
      </c>
      <c r="H121" s="263">
        <v>4</v>
      </c>
      <c r="I121" s="264"/>
      <c r="J121" s="265">
        <f>ROUND(I121*H121,2)</f>
        <v>0</v>
      </c>
      <c r="K121" s="261" t="s">
        <v>911</v>
      </c>
      <c r="L121" s="45"/>
      <c r="M121" s="266" t="s">
        <v>19</v>
      </c>
      <c r="N121" s="267" t="s">
        <v>43</v>
      </c>
      <c r="O121" s="85"/>
      <c r="P121" s="222">
        <f>O121*H121</f>
        <v>0</v>
      </c>
      <c r="Q121" s="222">
        <v>0.092759999999999995</v>
      </c>
      <c r="R121" s="222">
        <f>Q121*H121</f>
        <v>0.37103999999999998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174</v>
      </c>
      <c r="AT121" s="224" t="s">
        <v>203</v>
      </c>
      <c r="AU121" s="224" t="s">
        <v>81</v>
      </c>
      <c r="AY121" s="18" t="s">
        <v>168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174</v>
      </c>
      <c r="BM121" s="224" t="s">
        <v>1430</v>
      </c>
    </row>
    <row r="122" s="2" customFormat="1">
      <c r="A122" s="39"/>
      <c r="B122" s="40"/>
      <c r="C122" s="41"/>
      <c r="D122" s="279" t="s">
        <v>919</v>
      </c>
      <c r="E122" s="41"/>
      <c r="F122" s="280" t="s">
        <v>1431</v>
      </c>
      <c r="G122" s="41"/>
      <c r="H122" s="41"/>
      <c r="I122" s="269"/>
      <c r="J122" s="41"/>
      <c r="K122" s="41"/>
      <c r="L122" s="45"/>
      <c r="M122" s="270"/>
      <c r="N122" s="27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919</v>
      </c>
      <c r="AU122" s="18" t="s">
        <v>81</v>
      </c>
    </row>
    <row r="123" s="2" customFormat="1" ht="16.5" customHeight="1">
      <c r="A123" s="39"/>
      <c r="B123" s="40"/>
      <c r="C123" s="212" t="s">
        <v>173</v>
      </c>
      <c r="D123" s="212" t="s">
        <v>169</v>
      </c>
      <c r="E123" s="213" t="s">
        <v>1432</v>
      </c>
      <c r="F123" s="214" t="s">
        <v>1433</v>
      </c>
      <c r="G123" s="215" t="s">
        <v>917</v>
      </c>
      <c r="H123" s="216">
        <v>0.51600000000000001</v>
      </c>
      <c r="I123" s="217"/>
      <c r="J123" s="218">
        <f>ROUND(I123*H123,2)</f>
        <v>0</v>
      </c>
      <c r="K123" s="214" t="s">
        <v>911</v>
      </c>
      <c r="L123" s="219"/>
      <c r="M123" s="220" t="s">
        <v>19</v>
      </c>
      <c r="N123" s="221" t="s">
        <v>43</v>
      </c>
      <c r="O123" s="85"/>
      <c r="P123" s="222">
        <f>O123*H123</f>
        <v>0</v>
      </c>
      <c r="Q123" s="222">
        <v>2.234</v>
      </c>
      <c r="R123" s="222">
        <f>Q123*H123</f>
        <v>1.152744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173</v>
      </c>
      <c r="AT123" s="224" t="s">
        <v>169</v>
      </c>
      <c r="AU123" s="224" t="s">
        <v>81</v>
      </c>
      <c r="AY123" s="18" t="s">
        <v>168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174</v>
      </c>
      <c r="BM123" s="224" t="s">
        <v>1434</v>
      </c>
    </row>
    <row r="124" s="13" customFormat="1">
      <c r="A124" s="13"/>
      <c r="B124" s="226"/>
      <c r="C124" s="227"/>
      <c r="D124" s="228" t="s">
        <v>176</v>
      </c>
      <c r="E124" s="229" t="s">
        <v>19</v>
      </c>
      <c r="F124" s="230" t="s">
        <v>1435</v>
      </c>
      <c r="G124" s="227"/>
      <c r="H124" s="229" t="s">
        <v>19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176</v>
      </c>
      <c r="AU124" s="236" t="s">
        <v>81</v>
      </c>
      <c r="AV124" s="13" t="s">
        <v>79</v>
      </c>
      <c r="AW124" s="13" t="s">
        <v>33</v>
      </c>
      <c r="AX124" s="13" t="s">
        <v>72</v>
      </c>
      <c r="AY124" s="236" t="s">
        <v>168</v>
      </c>
    </row>
    <row r="125" s="13" customFormat="1">
      <c r="A125" s="13"/>
      <c r="B125" s="226"/>
      <c r="C125" s="227"/>
      <c r="D125" s="228" t="s">
        <v>176</v>
      </c>
      <c r="E125" s="229" t="s">
        <v>19</v>
      </c>
      <c r="F125" s="230" t="s">
        <v>1436</v>
      </c>
      <c r="G125" s="227"/>
      <c r="H125" s="229" t="s">
        <v>19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176</v>
      </c>
      <c r="AU125" s="236" t="s">
        <v>81</v>
      </c>
      <c r="AV125" s="13" t="s">
        <v>79</v>
      </c>
      <c r="AW125" s="13" t="s">
        <v>33</v>
      </c>
      <c r="AX125" s="13" t="s">
        <v>72</v>
      </c>
      <c r="AY125" s="236" t="s">
        <v>168</v>
      </c>
    </row>
    <row r="126" s="14" customFormat="1">
      <c r="A126" s="14"/>
      <c r="B126" s="237"/>
      <c r="C126" s="238"/>
      <c r="D126" s="228" t="s">
        <v>176</v>
      </c>
      <c r="E126" s="239" t="s">
        <v>19</v>
      </c>
      <c r="F126" s="240" t="s">
        <v>1437</v>
      </c>
      <c r="G126" s="238"/>
      <c r="H126" s="241">
        <v>0.51600000000000001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176</v>
      </c>
      <c r="AU126" s="247" t="s">
        <v>81</v>
      </c>
      <c r="AV126" s="14" t="s">
        <v>81</v>
      </c>
      <c r="AW126" s="14" t="s">
        <v>33</v>
      </c>
      <c r="AX126" s="14" t="s">
        <v>79</v>
      </c>
      <c r="AY126" s="247" t="s">
        <v>168</v>
      </c>
    </row>
    <row r="127" s="2" customFormat="1" ht="16.5" customHeight="1">
      <c r="A127" s="39"/>
      <c r="B127" s="40"/>
      <c r="C127" s="212" t="s">
        <v>216</v>
      </c>
      <c r="D127" s="212" t="s">
        <v>169</v>
      </c>
      <c r="E127" s="213" t="s">
        <v>1438</v>
      </c>
      <c r="F127" s="214" t="s">
        <v>1439</v>
      </c>
      <c r="G127" s="215" t="s">
        <v>917</v>
      </c>
      <c r="H127" s="216">
        <v>3.9729999999999999</v>
      </c>
      <c r="I127" s="217"/>
      <c r="J127" s="218">
        <f>ROUND(I127*H127,2)</f>
        <v>0</v>
      </c>
      <c r="K127" s="214" t="s">
        <v>911</v>
      </c>
      <c r="L127" s="219"/>
      <c r="M127" s="220" t="s">
        <v>19</v>
      </c>
      <c r="N127" s="221" t="s">
        <v>43</v>
      </c>
      <c r="O127" s="85"/>
      <c r="P127" s="222">
        <f>O127*H127</f>
        <v>0</v>
      </c>
      <c r="Q127" s="222">
        <v>2.4289999999999998</v>
      </c>
      <c r="R127" s="222">
        <f>Q127*H127</f>
        <v>9.6504169999999991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173</v>
      </c>
      <c r="AT127" s="224" t="s">
        <v>169</v>
      </c>
      <c r="AU127" s="224" t="s">
        <v>81</v>
      </c>
      <c r="AY127" s="18" t="s">
        <v>168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174</v>
      </c>
      <c r="BM127" s="224" t="s">
        <v>1440</v>
      </c>
    </row>
    <row r="128" s="13" customFormat="1">
      <c r="A128" s="13"/>
      <c r="B128" s="226"/>
      <c r="C128" s="227"/>
      <c r="D128" s="228" t="s">
        <v>176</v>
      </c>
      <c r="E128" s="229" t="s">
        <v>19</v>
      </c>
      <c r="F128" s="230" t="s">
        <v>1441</v>
      </c>
      <c r="G128" s="227"/>
      <c r="H128" s="229" t="s">
        <v>19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176</v>
      </c>
      <c r="AU128" s="236" t="s">
        <v>81</v>
      </c>
      <c r="AV128" s="13" t="s">
        <v>79</v>
      </c>
      <c r="AW128" s="13" t="s">
        <v>33</v>
      </c>
      <c r="AX128" s="13" t="s">
        <v>72</v>
      </c>
      <c r="AY128" s="236" t="s">
        <v>168</v>
      </c>
    </row>
    <row r="129" s="13" customFormat="1">
      <c r="A129" s="13"/>
      <c r="B129" s="226"/>
      <c r="C129" s="227"/>
      <c r="D129" s="228" t="s">
        <v>176</v>
      </c>
      <c r="E129" s="229" t="s">
        <v>19</v>
      </c>
      <c r="F129" s="230" t="s">
        <v>1442</v>
      </c>
      <c r="G129" s="227"/>
      <c r="H129" s="229" t="s">
        <v>19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176</v>
      </c>
      <c r="AU129" s="236" t="s">
        <v>81</v>
      </c>
      <c r="AV129" s="13" t="s">
        <v>79</v>
      </c>
      <c r="AW129" s="13" t="s">
        <v>33</v>
      </c>
      <c r="AX129" s="13" t="s">
        <v>72</v>
      </c>
      <c r="AY129" s="236" t="s">
        <v>168</v>
      </c>
    </row>
    <row r="130" s="14" customFormat="1">
      <c r="A130" s="14"/>
      <c r="B130" s="237"/>
      <c r="C130" s="238"/>
      <c r="D130" s="228" t="s">
        <v>176</v>
      </c>
      <c r="E130" s="239" t="s">
        <v>19</v>
      </c>
      <c r="F130" s="240" t="s">
        <v>1443</v>
      </c>
      <c r="G130" s="238"/>
      <c r="H130" s="241">
        <v>0.25800000000000001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176</v>
      </c>
      <c r="AU130" s="247" t="s">
        <v>81</v>
      </c>
      <c r="AV130" s="14" t="s">
        <v>81</v>
      </c>
      <c r="AW130" s="14" t="s">
        <v>33</v>
      </c>
      <c r="AX130" s="14" t="s">
        <v>72</v>
      </c>
      <c r="AY130" s="247" t="s">
        <v>168</v>
      </c>
    </row>
    <row r="131" s="13" customFormat="1">
      <c r="A131" s="13"/>
      <c r="B131" s="226"/>
      <c r="C131" s="227"/>
      <c r="D131" s="228" t="s">
        <v>176</v>
      </c>
      <c r="E131" s="229" t="s">
        <v>19</v>
      </c>
      <c r="F131" s="230" t="s">
        <v>1444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176</v>
      </c>
      <c r="AU131" s="236" t="s">
        <v>81</v>
      </c>
      <c r="AV131" s="13" t="s">
        <v>79</v>
      </c>
      <c r="AW131" s="13" t="s">
        <v>33</v>
      </c>
      <c r="AX131" s="13" t="s">
        <v>72</v>
      </c>
      <c r="AY131" s="236" t="s">
        <v>168</v>
      </c>
    </row>
    <row r="132" s="14" customFormat="1">
      <c r="A132" s="14"/>
      <c r="B132" s="237"/>
      <c r="C132" s="238"/>
      <c r="D132" s="228" t="s">
        <v>176</v>
      </c>
      <c r="E132" s="239" t="s">
        <v>19</v>
      </c>
      <c r="F132" s="240" t="s">
        <v>1445</v>
      </c>
      <c r="G132" s="238"/>
      <c r="H132" s="241">
        <v>3.7149999999999999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176</v>
      </c>
      <c r="AU132" s="247" t="s">
        <v>81</v>
      </c>
      <c r="AV132" s="14" t="s">
        <v>81</v>
      </c>
      <c r="AW132" s="14" t="s">
        <v>33</v>
      </c>
      <c r="AX132" s="14" t="s">
        <v>72</v>
      </c>
      <c r="AY132" s="247" t="s">
        <v>168</v>
      </c>
    </row>
    <row r="133" s="15" customFormat="1">
      <c r="A133" s="15"/>
      <c r="B133" s="248"/>
      <c r="C133" s="249"/>
      <c r="D133" s="228" t="s">
        <v>176</v>
      </c>
      <c r="E133" s="250" t="s">
        <v>19</v>
      </c>
      <c r="F133" s="251" t="s">
        <v>180</v>
      </c>
      <c r="G133" s="249"/>
      <c r="H133" s="252">
        <v>3.9729999999999999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176</v>
      </c>
      <c r="AU133" s="258" t="s">
        <v>81</v>
      </c>
      <c r="AV133" s="15" t="s">
        <v>174</v>
      </c>
      <c r="AW133" s="15" t="s">
        <v>33</v>
      </c>
      <c r="AX133" s="15" t="s">
        <v>79</v>
      </c>
      <c r="AY133" s="258" t="s">
        <v>168</v>
      </c>
    </row>
    <row r="134" s="2" customFormat="1" ht="24.15" customHeight="1">
      <c r="A134" s="39"/>
      <c r="B134" s="40"/>
      <c r="C134" s="259" t="s">
        <v>221</v>
      </c>
      <c r="D134" s="259" t="s">
        <v>203</v>
      </c>
      <c r="E134" s="260" t="s">
        <v>1446</v>
      </c>
      <c r="F134" s="261" t="s">
        <v>1447</v>
      </c>
      <c r="G134" s="262" t="s">
        <v>917</v>
      </c>
      <c r="H134" s="263">
        <v>0.51600000000000001</v>
      </c>
      <c r="I134" s="264"/>
      <c r="J134" s="265">
        <f>ROUND(I134*H134,2)</f>
        <v>0</v>
      </c>
      <c r="K134" s="261" t="s">
        <v>911</v>
      </c>
      <c r="L134" s="45"/>
      <c r="M134" s="266" t="s">
        <v>19</v>
      </c>
      <c r="N134" s="267" t="s">
        <v>43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174</v>
      </c>
      <c r="AT134" s="224" t="s">
        <v>203</v>
      </c>
      <c r="AU134" s="224" t="s">
        <v>81</v>
      </c>
      <c r="AY134" s="18" t="s">
        <v>168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174</v>
      </c>
      <c r="BM134" s="224" t="s">
        <v>1448</v>
      </c>
    </row>
    <row r="135" s="2" customFormat="1">
      <c r="A135" s="39"/>
      <c r="B135" s="40"/>
      <c r="C135" s="41"/>
      <c r="D135" s="279" t="s">
        <v>919</v>
      </c>
      <c r="E135" s="41"/>
      <c r="F135" s="280" t="s">
        <v>1449</v>
      </c>
      <c r="G135" s="41"/>
      <c r="H135" s="41"/>
      <c r="I135" s="269"/>
      <c r="J135" s="41"/>
      <c r="K135" s="41"/>
      <c r="L135" s="45"/>
      <c r="M135" s="270"/>
      <c r="N135" s="27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919</v>
      </c>
      <c r="AU135" s="18" t="s">
        <v>81</v>
      </c>
    </row>
    <row r="136" s="13" customFormat="1">
      <c r="A136" s="13"/>
      <c r="B136" s="226"/>
      <c r="C136" s="227"/>
      <c r="D136" s="228" t="s">
        <v>176</v>
      </c>
      <c r="E136" s="229" t="s">
        <v>19</v>
      </c>
      <c r="F136" s="230" t="s">
        <v>1435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176</v>
      </c>
      <c r="AU136" s="236" t="s">
        <v>81</v>
      </c>
      <c r="AV136" s="13" t="s">
        <v>79</v>
      </c>
      <c r="AW136" s="13" t="s">
        <v>33</v>
      </c>
      <c r="AX136" s="13" t="s">
        <v>72</v>
      </c>
      <c r="AY136" s="236" t="s">
        <v>168</v>
      </c>
    </row>
    <row r="137" s="13" customFormat="1">
      <c r="A137" s="13"/>
      <c r="B137" s="226"/>
      <c r="C137" s="227"/>
      <c r="D137" s="228" t="s">
        <v>176</v>
      </c>
      <c r="E137" s="229" t="s">
        <v>19</v>
      </c>
      <c r="F137" s="230" t="s">
        <v>1436</v>
      </c>
      <c r="G137" s="227"/>
      <c r="H137" s="229" t="s">
        <v>19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176</v>
      </c>
      <c r="AU137" s="236" t="s">
        <v>81</v>
      </c>
      <c r="AV137" s="13" t="s">
        <v>79</v>
      </c>
      <c r="AW137" s="13" t="s">
        <v>33</v>
      </c>
      <c r="AX137" s="13" t="s">
        <v>72</v>
      </c>
      <c r="AY137" s="236" t="s">
        <v>168</v>
      </c>
    </row>
    <row r="138" s="14" customFormat="1">
      <c r="A138" s="14"/>
      <c r="B138" s="237"/>
      <c r="C138" s="238"/>
      <c r="D138" s="228" t="s">
        <v>176</v>
      </c>
      <c r="E138" s="239" t="s">
        <v>19</v>
      </c>
      <c r="F138" s="240" t="s">
        <v>1437</v>
      </c>
      <c r="G138" s="238"/>
      <c r="H138" s="241">
        <v>0.51600000000000001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176</v>
      </c>
      <c r="AU138" s="247" t="s">
        <v>81</v>
      </c>
      <c r="AV138" s="14" t="s">
        <v>81</v>
      </c>
      <c r="AW138" s="14" t="s">
        <v>33</v>
      </c>
      <c r="AX138" s="14" t="s">
        <v>79</v>
      </c>
      <c r="AY138" s="247" t="s">
        <v>168</v>
      </c>
    </row>
    <row r="139" s="2" customFormat="1" ht="24.15" customHeight="1">
      <c r="A139" s="39"/>
      <c r="B139" s="40"/>
      <c r="C139" s="259" t="s">
        <v>228</v>
      </c>
      <c r="D139" s="259" t="s">
        <v>203</v>
      </c>
      <c r="E139" s="260" t="s">
        <v>1450</v>
      </c>
      <c r="F139" s="261" t="s">
        <v>1451</v>
      </c>
      <c r="G139" s="262" t="s">
        <v>917</v>
      </c>
      <c r="H139" s="263">
        <v>0.25800000000000001</v>
      </c>
      <c r="I139" s="264"/>
      <c r="J139" s="265">
        <f>ROUND(I139*H139,2)</f>
        <v>0</v>
      </c>
      <c r="K139" s="261" t="s">
        <v>911</v>
      </c>
      <c r="L139" s="45"/>
      <c r="M139" s="266" t="s">
        <v>19</v>
      </c>
      <c r="N139" s="267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174</v>
      </c>
      <c r="AT139" s="224" t="s">
        <v>203</v>
      </c>
      <c r="AU139" s="224" t="s">
        <v>81</v>
      </c>
      <c r="AY139" s="18" t="s">
        <v>168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174</v>
      </c>
      <c r="BM139" s="224" t="s">
        <v>1452</v>
      </c>
    </row>
    <row r="140" s="2" customFormat="1">
      <c r="A140" s="39"/>
      <c r="B140" s="40"/>
      <c r="C140" s="41"/>
      <c r="D140" s="279" t="s">
        <v>919</v>
      </c>
      <c r="E140" s="41"/>
      <c r="F140" s="280" t="s">
        <v>1453</v>
      </c>
      <c r="G140" s="41"/>
      <c r="H140" s="41"/>
      <c r="I140" s="269"/>
      <c r="J140" s="41"/>
      <c r="K140" s="41"/>
      <c r="L140" s="45"/>
      <c r="M140" s="270"/>
      <c r="N140" s="27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919</v>
      </c>
      <c r="AU140" s="18" t="s">
        <v>81</v>
      </c>
    </row>
    <row r="141" s="13" customFormat="1">
      <c r="A141" s="13"/>
      <c r="B141" s="226"/>
      <c r="C141" s="227"/>
      <c r="D141" s="228" t="s">
        <v>176</v>
      </c>
      <c r="E141" s="229" t="s">
        <v>19</v>
      </c>
      <c r="F141" s="230" t="s">
        <v>1441</v>
      </c>
      <c r="G141" s="227"/>
      <c r="H141" s="229" t="s">
        <v>19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176</v>
      </c>
      <c r="AU141" s="236" t="s">
        <v>81</v>
      </c>
      <c r="AV141" s="13" t="s">
        <v>79</v>
      </c>
      <c r="AW141" s="13" t="s">
        <v>33</v>
      </c>
      <c r="AX141" s="13" t="s">
        <v>72</v>
      </c>
      <c r="AY141" s="236" t="s">
        <v>168</v>
      </c>
    </row>
    <row r="142" s="13" customFormat="1">
      <c r="A142" s="13"/>
      <c r="B142" s="226"/>
      <c r="C142" s="227"/>
      <c r="D142" s="228" t="s">
        <v>176</v>
      </c>
      <c r="E142" s="229" t="s">
        <v>19</v>
      </c>
      <c r="F142" s="230" t="s">
        <v>1442</v>
      </c>
      <c r="G142" s="227"/>
      <c r="H142" s="229" t="s">
        <v>19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176</v>
      </c>
      <c r="AU142" s="236" t="s">
        <v>81</v>
      </c>
      <c r="AV142" s="13" t="s">
        <v>79</v>
      </c>
      <c r="AW142" s="13" t="s">
        <v>33</v>
      </c>
      <c r="AX142" s="13" t="s">
        <v>72</v>
      </c>
      <c r="AY142" s="236" t="s">
        <v>168</v>
      </c>
    </row>
    <row r="143" s="14" customFormat="1">
      <c r="A143" s="14"/>
      <c r="B143" s="237"/>
      <c r="C143" s="238"/>
      <c r="D143" s="228" t="s">
        <v>176</v>
      </c>
      <c r="E143" s="239" t="s">
        <v>19</v>
      </c>
      <c r="F143" s="240" t="s">
        <v>1443</v>
      </c>
      <c r="G143" s="238"/>
      <c r="H143" s="241">
        <v>0.25800000000000001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176</v>
      </c>
      <c r="AU143" s="247" t="s">
        <v>81</v>
      </c>
      <c r="AV143" s="14" t="s">
        <v>81</v>
      </c>
      <c r="AW143" s="14" t="s">
        <v>33</v>
      </c>
      <c r="AX143" s="14" t="s">
        <v>72</v>
      </c>
      <c r="AY143" s="247" t="s">
        <v>168</v>
      </c>
    </row>
    <row r="144" s="15" customFormat="1">
      <c r="A144" s="15"/>
      <c r="B144" s="248"/>
      <c r="C144" s="249"/>
      <c r="D144" s="228" t="s">
        <v>176</v>
      </c>
      <c r="E144" s="250" t="s">
        <v>19</v>
      </c>
      <c r="F144" s="251" t="s">
        <v>180</v>
      </c>
      <c r="G144" s="249"/>
      <c r="H144" s="252">
        <v>0.25800000000000001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176</v>
      </c>
      <c r="AU144" s="258" t="s">
        <v>81</v>
      </c>
      <c r="AV144" s="15" t="s">
        <v>174</v>
      </c>
      <c r="AW144" s="15" t="s">
        <v>33</v>
      </c>
      <c r="AX144" s="15" t="s">
        <v>79</v>
      </c>
      <c r="AY144" s="258" t="s">
        <v>168</v>
      </c>
    </row>
    <row r="145" s="12" customFormat="1" ht="22.8" customHeight="1">
      <c r="A145" s="12"/>
      <c r="B145" s="198"/>
      <c r="C145" s="199"/>
      <c r="D145" s="200" t="s">
        <v>71</v>
      </c>
      <c r="E145" s="272" t="s">
        <v>196</v>
      </c>
      <c r="F145" s="272" t="s">
        <v>828</v>
      </c>
      <c r="G145" s="199"/>
      <c r="H145" s="199"/>
      <c r="I145" s="202"/>
      <c r="J145" s="273">
        <f>BK145</f>
        <v>0</v>
      </c>
      <c r="K145" s="199"/>
      <c r="L145" s="204"/>
      <c r="M145" s="205"/>
      <c r="N145" s="206"/>
      <c r="O145" s="206"/>
      <c r="P145" s="207">
        <f>SUM(P146:P147)</f>
        <v>0</v>
      </c>
      <c r="Q145" s="206"/>
      <c r="R145" s="207">
        <f>SUM(R146:R147)</f>
        <v>0.0041000000000000003</v>
      </c>
      <c r="S145" s="206"/>
      <c r="T145" s="208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79</v>
      </c>
      <c r="AT145" s="210" t="s">
        <v>71</v>
      </c>
      <c r="AU145" s="210" t="s">
        <v>79</v>
      </c>
      <c r="AY145" s="209" t="s">
        <v>168</v>
      </c>
      <c r="BK145" s="211">
        <f>SUM(BK146:BK147)</f>
        <v>0</v>
      </c>
    </row>
    <row r="146" s="2" customFormat="1" ht="24.15" customHeight="1">
      <c r="A146" s="39"/>
      <c r="B146" s="40"/>
      <c r="C146" s="212" t="s">
        <v>227</v>
      </c>
      <c r="D146" s="212" t="s">
        <v>169</v>
      </c>
      <c r="E146" s="213" t="s">
        <v>1454</v>
      </c>
      <c r="F146" s="214" t="s">
        <v>1455</v>
      </c>
      <c r="G146" s="215" t="s">
        <v>951</v>
      </c>
      <c r="H146" s="216">
        <v>4</v>
      </c>
      <c r="I146" s="217"/>
      <c r="J146" s="218">
        <f>ROUND(I146*H146,2)</f>
        <v>0</v>
      </c>
      <c r="K146" s="214" t="s">
        <v>911</v>
      </c>
      <c r="L146" s="219"/>
      <c r="M146" s="220" t="s">
        <v>19</v>
      </c>
      <c r="N146" s="221" t="s">
        <v>43</v>
      </c>
      <c r="O146" s="85"/>
      <c r="P146" s="222">
        <f>O146*H146</f>
        <v>0</v>
      </c>
      <c r="Q146" s="222">
        <v>0.001</v>
      </c>
      <c r="R146" s="222">
        <f>Q146*H146</f>
        <v>0.0040000000000000001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173</v>
      </c>
      <c r="AT146" s="224" t="s">
        <v>169</v>
      </c>
      <c r="AU146" s="224" t="s">
        <v>81</v>
      </c>
      <c r="AY146" s="18" t="s">
        <v>168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174</v>
      </c>
      <c r="BM146" s="224" t="s">
        <v>1456</v>
      </c>
    </row>
    <row r="147" s="2" customFormat="1" ht="16.5" customHeight="1">
      <c r="A147" s="39"/>
      <c r="B147" s="40"/>
      <c r="C147" s="212" t="s">
        <v>238</v>
      </c>
      <c r="D147" s="212" t="s">
        <v>169</v>
      </c>
      <c r="E147" s="213" t="s">
        <v>1457</v>
      </c>
      <c r="F147" s="214" t="s">
        <v>1458</v>
      </c>
      <c r="G147" s="215" t="s">
        <v>224</v>
      </c>
      <c r="H147" s="216">
        <v>1</v>
      </c>
      <c r="I147" s="217"/>
      <c r="J147" s="218">
        <f>ROUND(I147*H147,2)</f>
        <v>0</v>
      </c>
      <c r="K147" s="214" t="s">
        <v>911</v>
      </c>
      <c r="L147" s="219"/>
      <c r="M147" s="220" t="s">
        <v>19</v>
      </c>
      <c r="N147" s="221" t="s">
        <v>43</v>
      </c>
      <c r="O147" s="85"/>
      <c r="P147" s="222">
        <f>O147*H147</f>
        <v>0</v>
      </c>
      <c r="Q147" s="222">
        <v>0.00010000000000000001</v>
      </c>
      <c r="R147" s="222">
        <f>Q147*H147</f>
        <v>0.00010000000000000001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173</v>
      </c>
      <c r="AT147" s="224" t="s">
        <v>169</v>
      </c>
      <c r="AU147" s="224" t="s">
        <v>81</v>
      </c>
      <c r="AY147" s="18" t="s">
        <v>168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174</v>
      </c>
      <c r="BM147" s="224" t="s">
        <v>1459</v>
      </c>
    </row>
    <row r="148" s="12" customFormat="1" ht="25.92" customHeight="1">
      <c r="A148" s="12"/>
      <c r="B148" s="198"/>
      <c r="C148" s="199"/>
      <c r="D148" s="200" t="s">
        <v>71</v>
      </c>
      <c r="E148" s="201" t="s">
        <v>169</v>
      </c>
      <c r="F148" s="201" t="s">
        <v>953</v>
      </c>
      <c r="G148" s="199"/>
      <c r="H148" s="199"/>
      <c r="I148" s="202"/>
      <c r="J148" s="203">
        <f>BK148</f>
        <v>0</v>
      </c>
      <c r="K148" s="199"/>
      <c r="L148" s="204"/>
      <c r="M148" s="205"/>
      <c r="N148" s="206"/>
      <c r="O148" s="206"/>
      <c r="P148" s="207">
        <f>P149+P158</f>
        <v>0</v>
      </c>
      <c r="Q148" s="206"/>
      <c r="R148" s="207">
        <f>R149+R158</f>
        <v>0.17432000000000003</v>
      </c>
      <c r="S148" s="206"/>
      <c r="T148" s="208">
        <f>T149+T158</f>
        <v>7.8400000000000007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186</v>
      </c>
      <c r="AT148" s="210" t="s">
        <v>71</v>
      </c>
      <c r="AU148" s="210" t="s">
        <v>72</v>
      </c>
      <c r="AY148" s="209" t="s">
        <v>168</v>
      </c>
      <c r="BK148" s="211">
        <f>BK149+BK158</f>
        <v>0</v>
      </c>
    </row>
    <row r="149" s="12" customFormat="1" ht="22.8" customHeight="1">
      <c r="A149" s="12"/>
      <c r="B149" s="198"/>
      <c r="C149" s="199"/>
      <c r="D149" s="200" t="s">
        <v>71</v>
      </c>
      <c r="E149" s="272" t="s">
        <v>1460</v>
      </c>
      <c r="F149" s="272" t="s">
        <v>1461</v>
      </c>
      <c r="G149" s="199"/>
      <c r="H149" s="199"/>
      <c r="I149" s="202"/>
      <c r="J149" s="273">
        <f>BK149</f>
        <v>0</v>
      </c>
      <c r="K149" s="199"/>
      <c r="L149" s="204"/>
      <c r="M149" s="205"/>
      <c r="N149" s="206"/>
      <c r="O149" s="206"/>
      <c r="P149" s="207">
        <f>SUM(P150:P157)</f>
        <v>0</v>
      </c>
      <c r="Q149" s="206"/>
      <c r="R149" s="207">
        <f>SUM(R150:R157)</f>
        <v>0.037200000000000004</v>
      </c>
      <c r="S149" s="206"/>
      <c r="T149" s="208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186</v>
      </c>
      <c r="AT149" s="210" t="s">
        <v>71</v>
      </c>
      <c r="AU149" s="210" t="s">
        <v>79</v>
      </c>
      <c r="AY149" s="209" t="s">
        <v>168</v>
      </c>
      <c r="BK149" s="211">
        <f>SUM(BK150:BK157)</f>
        <v>0</v>
      </c>
    </row>
    <row r="150" s="2" customFormat="1" ht="24.15" customHeight="1">
      <c r="A150" s="39"/>
      <c r="B150" s="40"/>
      <c r="C150" s="259" t="s">
        <v>243</v>
      </c>
      <c r="D150" s="259" t="s">
        <v>203</v>
      </c>
      <c r="E150" s="260" t="s">
        <v>1462</v>
      </c>
      <c r="F150" s="261" t="s">
        <v>1463</v>
      </c>
      <c r="G150" s="262" t="s">
        <v>224</v>
      </c>
      <c r="H150" s="263">
        <v>7</v>
      </c>
      <c r="I150" s="264"/>
      <c r="J150" s="265">
        <f>ROUND(I150*H150,2)</f>
        <v>0</v>
      </c>
      <c r="K150" s="261" t="s">
        <v>911</v>
      </c>
      <c r="L150" s="45"/>
      <c r="M150" s="266" t="s">
        <v>19</v>
      </c>
      <c r="N150" s="267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251</v>
      </c>
      <c r="AT150" s="224" t="s">
        <v>203</v>
      </c>
      <c r="AU150" s="224" t="s">
        <v>81</v>
      </c>
      <c r="AY150" s="18" t="s">
        <v>168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251</v>
      </c>
      <c r="BM150" s="224" t="s">
        <v>1464</v>
      </c>
    </row>
    <row r="151" s="2" customFormat="1">
      <c r="A151" s="39"/>
      <c r="B151" s="40"/>
      <c r="C151" s="41"/>
      <c r="D151" s="279" t="s">
        <v>919</v>
      </c>
      <c r="E151" s="41"/>
      <c r="F151" s="280" t="s">
        <v>1465</v>
      </c>
      <c r="G151" s="41"/>
      <c r="H151" s="41"/>
      <c r="I151" s="269"/>
      <c r="J151" s="41"/>
      <c r="K151" s="41"/>
      <c r="L151" s="45"/>
      <c r="M151" s="270"/>
      <c r="N151" s="27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919</v>
      </c>
      <c r="AU151" s="18" t="s">
        <v>81</v>
      </c>
    </row>
    <row r="152" s="2" customFormat="1" ht="16.5" customHeight="1">
      <c r="A152" s="39"/>
      <c r="B152" s="40"/>
      <c r="C152" s="212" t="s">
        <v>8</v>
      </c>
      <c r="D152" s="212" t="s">
        <v>169</v>
      </c>
      <c r="E152" s="213" t="s">
        <v>1466</v>
      </c>
      <c r="F152" s="214" t="s">
        <v>1467</v>
      </c>
      <c r="G152" s="215" t="s">
        <v>224</v>
      </c>
      <c r="H152" s="216">
        <v>5</v>
      </c>
      <c r="I152" s="217"/>
      <c r="J152" s="218">
        <f>ROUND(I152*H152,2)</f>
        <v>0</v>
      </c>
      <c r="K152" s="214" t="s">
        <v>911</v>
      </c>
      <c r="L152" s="219"/>
      <c r="M152" s="220" t="s">
        <v>19</v>
      </c>
      <c r="N152" s="221" t="s">
        <v>43</v>
      </c>
      <c r="O152" s="85"/>
      <c r="P152" s="222">
        <f>O152*H152</f>
        <v>0</v>
      </c>
      <c r="Q152" s="222">
        <v>0.0050000000000000001</v>
      </c>
      <c r="R152" s="222">
        <f>Q152*H152</f>
        <v>0.025000000000000001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250</v>
      </c>
      <c r="AT152" s="224" t="s">
        <v>169</v>
      </c>
      <c r="AU152" s="224" t="s">
        <v>81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251</v>
      </c>
      <c r="BM152" s="224" t="s">
        <v>1468</v>
      </c>
    </row>
    <row r="153" s="2" customFormat="1">
      <c r="A153" s="39"/>
      <c r="B153" s="40"/>
      <c r="C153" s="41"/>
      <c r="D153" s="228" t="s">
        <v>207</v>
      </c>
      <c r="E153" s="41"/>
      <c r="F153" s="268" t="s">
        <v>1469</v>
      </c>
      <c r="G153" s="41"/>
      <c r="H153" s="41"/>
      <c r="I153" s="269"/>
      <c r="J153" s="41"/>
      <c r="K153" s="41"/>
      <c r="L153" s="45"/>
      <c r="M153" s="270"/>
      <c r="N153" s="27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207</v>
      </c>
      <c r="AU153" s="18" t="s">
        <v>81</v>
      </c>
    </row>
    <row r="154" s="2" customFormat="1" ht="21.75" customHeight="1">
      <c r="A154" s="39"/>
      <c r="B154" s="40"/>
      <c r="C154" s="212" t="s">
        <v>253</v>
      </c>
      <c r="D154" s="212" t="s">
        <v>169</v>
      </c>
      <c r="E154" s="213" t="s">
        <v>1470</v>
      </c>
      <c r="F154" s="214" t="s">
        <v>1471</v>
      </c>
      <c r="G154" s="215" t="s">
        <v>224</v>
      </c>
      <c r="H154" s="216">
        <v>1</v>
      </c>
      <c r="I154" s="217"/>
      <c r="J154" s="218">
        <f>ROUND(I154*H154,2)</f>
        <v>0</v>
      </c>
      <c r="K154" s="214" t="s">
        <v>911</v>
      </c>
      <c r="L154" s="219"/>
      <c r="M154" s="220" t="s">
        <v>19</v>
      </c>
      <c r="N154" s="221" t="s">
        <v>43</v>
      </c>
      <c r="O154" s="85"/>
      <c r="P154" s="222">
        <f>O154*H154</f>
        <v>0</v>
      </c>
      <c r="Q154" s="222">
        <v>0.0050000000000000001</v>
      </c>
      <c r="R154" s="222">
        <f>Q154*H154</f>
        <v>0.0050000000000000001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250</v>
      </c>
      <c r="AT154" s="224" t="s">
        <v>169</v>
      </c>
      <c r="AU154" s="224" t="s">
        <v>81</v>
      </c>
      <c r="AY154" s="18" t="s">
        <v>168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251</v>
      </c>
      <c r="BM154" s="224" t="s">
        <v>1472</v>
      </c>
    </row>
    <row r="155" s="2" customFormat="1" ht="16.5" customHeight="1">
      <c r="A155" s="39"/>
      <c r="B155" s="40"/>
      <c r="C155" s="212" t="s">
        <v>258</v>
      </c>
      <c r="D155" s="212" t="s">
        <v>169</v>
      </c>
      <c r="E155" s="213" t="s">
        <v>1473</v>
      </c>
      <c r="F155" s="214" t="s">
        <v>1474</v>
      </c>
      <c r="G155" s="215" t="s">
        <v>224</v>
      </c>
      <c r="H155" s="216">
        <v>1</v>
      </c>
      <c r="I155" s="217"/>
      <c r="J155" s="218">
        <f>ROUND(I155*H155,2)</f>
        <v>0</v>
      </c>
      <c r="K155" s="214" t="s">
        <v>911</v>
      </c>
      <c r="L155" s="219"/>
      <c r="M155" s="220" t="s">
        <v>19</v>
      </c>
      <c r="N155" s="221" t="s">
        <v>43</v>
      </c>
      <c r="O155" s="85"/>
      <c r="P155" s="222">
        <f>O155*H155</f>
        <v>0</v>
      </c>
      <c r="Q155" s="222">
        <v>0.0016999999999999999</v>
      </c>
      <c r="R155" s="222">
        <f>Q155*H155</f>
        <v>0.0016999999999999999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250</v>
      </c>
      <c r="AT155" s="224" t="s">
        <v>169</v>
      </c>
      <c r="AU155" s="224" t="s">
        <v>81</v>
      </c>
      <c r="AY155" s="18" t="s">
        <v>168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79</v>
      </c>
      <c r="BK155" s="225">
        <f>ROUND(I155*H155,2)</f>
        <v>0</v>
      </c>
      <c r="BL155" s="18" t="s">
        <v>251</v>
      </c>
      <c r="BM155" s="224" t="s">
        <v>1475</v>
      </c>
    </row>
    <row r="156" s="2" customFormat="1" ht="21.75" customHeight="1">
      <c r="A156" s="39"/>
      <c r="B156" s="40"/>
      <c r="C156" s="212" t="s">
        <v>233</v>
      </c>
      <c r="D156" s="212" t="s">
        <v>169</v>
      </c>
      <c r="E156" s="213" t="s">
        <v>1476</v>
      </c>
      <c r="F156" s="214" t="s">
        <v>1477</v>
      </c>
      <c r="G156" s="215" t="s">
        <v>224</v>
      </c>
      <c r="H156" s="216">
        <v>1</v>
      </c>
      <c r="I156" s="217"/>
      <c r="J156" s="218">
        <f>ROUND(I156*H156,2)</f>
        <v>0</v>
      </c>
      <c r="K156" s="214" t="s">
        <v>911</v>
      </c>
      <c r="L156" s="219"/>
      <c r="M156" s="220" t="s">
        <v>19</v>
      </c>
      <c r="N156" s="221" t="s">
        <v>43</v>
      </c>
      <c r="O156" s="85"/>
      <c r="P156" s="222">
        <f>O156*H156</f>
        <v>0</v>
      </c>
      <c r="Q156" s="222">
        <v>0.0025000000000000001</v>
      </c>
      <c r="R156" s="222">
        <f>Q156*H156</f>
        <v>0.0025000000000000001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250</v>
      </c>
      <c r="AT156" s="224" t="s">
        <v>169</v>
      </c>
      <c r="AU156" s="224" t="s">
        <v>81</v>
      </c>
      <c r="AY156" s="18" t="s">
        <v>168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251</v>
      </c>
      <c r="BM156" s="224" t="s">
        <v>1478</v>
      </c>
    </row>
    <row r="157" s="2" customFormat="1" ht="16.5" customHeight="1">
      <c r="A157" s="39"/>
      <c r="B157" s="40"/>
      <c r="C157" s="212" t="s">
        <v>267</v>
      </c>
      <c r="D157" s="212" t="s">
        <v>169</v>
      </c>
      <c r="E157" s="213" t="s">
        <v>1479</v>
      </c>
      <c r="F157" s="214" t="s">
        <v>1480</v>
      </c>
      <c r="G157" s="215" t="s">
        <v>224</v>
      </c>
      <c r="H157" s="216">
        <v>1</v>
      </c>
      <c r="I157" s="217"/>
      <c r="J157" s="218">
        <f>ROUND(I157*H157,2)</f>
        <v>0</v>
      </c>
      <c r="K157" s="214" t="s">
        <v>911</v>
      </c>
      <c r="L157" s="219"/>
      <c r="M157" s="220" t="s">
        <v>19</v>
      </c>
      <c r="N157" s="221" t="s">
        <v>43</v>
      </c>
      <c r="O157" s="85"/>
      <c r="P157" s="222">
        <f>O157*H157</f>
        <v>0</v>
      </c>
      <c r="Q157" s="222">
        <v>0.0030000000000000001</v>
      </c>
      <c r="R157" s="222">
        <f>Q157*H157</f>
        <v>0.0030000000000000001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250</v>
      </c>
      <c r="AT157" s="224" t="s">
        <v>169</v>
      </c>
      <c r="AU157" s="224" t="s">
        <v>81</v>
      </c>
      <c r="AY157" s="18" t="s">
        <v>168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251</v>
      </c>
      <c r="BM157" s="224" t="s">
        <v>1481</v>
      </c>
    </row>
    <row r="158" s="12" customFormat="1" ht="22.8" customHeight="1">
      <c r="A158" s="12"/>
      <c r="B158" s="198"/>
      <c r="C158" s="199"/>
      <c r="D158" s="200" t="s">
        <v>71</v>
      </c>
      <c r="E158" s="272" t="s">
        <v>965</v>
      </c>
      <c r="F158" s="272" t="s">
        <v>966</v>
      </c>
      <c r="G158" s="199"/>
      <c r="H158" s="199"/>
      <c r="I158" s="202"/>
      <c r="J158" s="273">
        <f>BK158</f>
        <v>0</v>
      </c>
      <c r="K158" s="199"/>
      <c r="L158" s="204"/>
      <c r="M158" s="205"/>
      <c r="N158" s="206"/>
      <c r="O158" s="206"/>
      <c r="P158" s="207">
        <f>P159+SUM(P160:P186)</f>
        <v>0</v>
      </c>
      <c r="Q158" s="206"/>
      <c r="R158" s="207">
        <f>R159+SUM(R160:R186)</f>
        <v>0.13712000000000002</v>
      </c>
      <c r="S158" s="206"/>
      <c r="T158" s="208">
        <f>T159+SUM(T160:T186)</f>
        <v>7.8400000000000007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186</v>
      </c>
      <c r="AT158" s="210" t="s">
        <v>71</v>
      </c>
      <c r="AU158" s="210" t="s">
        <v>79</v>
      </c>
      <c r="AY158" s="209" t="s">
        <v>168</v>
      </c>
      <c r="BK158" s="211">
        <f>BK159+SUM(BK160:BK186)</f>
        <v>0</v>
      </c>
    </row>
    <row r="159" s="2" customFormat="1" ht="55.5" customHeight="1">
      <c r="A159" s="39"/>
      <c r="B159" s="40"/>
      <c r="C159" s="259" t="s">
        <v>272</v>
      </c>
      <c r="D159" s="259" t="s">
        <v>203</v>
      </c>
      <c r="E159" s="260" t="s">
        <v>981</v>
      </c>
      <c r="F159" s="261" t="s">
        <v>982</v>
      </c>
      <c r="G159" s="262" t="s">
        <v>917</v>
      </c>
      <c r="H159" s="263">
        <v>24.747</v>
      </c>
      <c r="I159" s="264"/>
      <c r="J159" s="265">
        <f>ROUND(I159*H159,2)</f>
        <v>0</v>
      </c>
      <c r="K159" s="261" t="s">
        <v>911</v>
      </c>
      <c r="L159" s="45"/>
      <c r="M159" s="266" t="s">
        <v>19</v>
      </c>
      <c r="N159" s="267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251</v>
      </c>
      <c r="AT159" s="224" t="s">
        <v>203</v>
      </c>
      <c r="AU159" s="224" t="s">
        <v>81</v>
      </c>
      <c r="AY159" s="18" t="s">
        <v>168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251</v>
      </c>
      <c r="BM159" s="224" t="s">
        <v>1482</v>
      </c>
    </row>
    <row r="160" s="2" customFormat="1">
      <c r="A160" s="39"/>
      <c r="B160" s="40"/>
      <c r="C160" s="41"/>
      <c r="D160" s="279" t="s">
        <v>919</v>
      </c>
      <c r="E160" s="41"/>
      <c r="F160" s="280" t="s">
        <v>984</v>
      </c>
      <c r="G160" s="41"/>
      <c r="H160" s="41"/>
      <c r="I160" s="269"/>
      <c r="J160" s="41"/>
      <c r="K160" s="41"/>
      <c r="L160" s="45"/>
      <c r="M160" s="270"/>
      <c r="N160" s="27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919</v>
      </c>
      <c r="AU160" s="18" t="s">
        <v>81</v>
      </c>
    </row>
    <row r="161" s="13" customFormat="1">
      <c r="A161" s="13"/>
      <c r="B161" s="226"/>
      <c r="C161" s="227"/>
      <c r="D161" s="228" t="s">
        <v>176</v>
      </c>
      <c r="E161" s="229" t="s">
        <v>19</v>
      </c>
      <c r="F161" s="230" t="s">
        <v>1483</v>
      </c>
      <c r="G161" s="227"/>
      <c r="H161" s="229" t="s">
        <v>19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176</v>
      </c>
      <c r="AU161" s="236" t="s">
        <v>81</v>
      </c>
      <c r="AV161" s="13" t="s">
        <v>79</v>
      </c>
      <c r="AW161" s="13" t="s">
        <v>33</v>
      </c>
      <c r="AX161" s="13" t="s">
        <v>72</v>
      </c>
      <c r="AY161" s="236" t="s">
        <v>168</v>
      </c>
    </row>
    <row r="162" s="13" customFormat="1">
      <c r="A162" s="13"/>
      <c r="B162" s="226"/>
      <c r="C162" s="227"/>
      <c r="D162" s="228" t="s">
        <v>176</v>
      </c>
      <c r="E162" s="229" t="s">
        <v>19</v>
      </c>
      <c r="F162" s="230" t="s">
        <v>1484</v>
      </c>
      <c r="G162" s="227"/>
      <c r="H162" s="229" t="s">
        <v>19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176</v>
      </c>
      <c r="AU162" s="236" t="s">
        <v>81</v>
      </c>
      <c r="AV162" s="13" t="s">
        <v>79</v>
      </c>
      <c r="AW162" s="13" t="s">
        <v>33</v>
      </c>
      <c r="AX162" s="13" t="s">
        <v>72</v>
      </c>
      <c r="AY162" s="236" t="s">
        <v>168</v>
      </c>
    </row>
    <row r="163" s="14" customFormat="1">
      <c r="A163" s="14"/>
      <c r="B163" s="237"/>
      <c r="C163" s="238"/>
      <c r="D163" s="228" t="s">
        <v>176</v>
      </c>
      <c r="E163" s="239" t="s">
        <v>19</v>
      </c>
      <c r="F163" s="240" t="s">
        <v>1485</v>
      </c>
      <c r="G163" s="238"/>
      <c r="H163" s="241">
        <v>21.747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176</v>
      </c>
      <c r="AU163" s="247" t="s">
        <v>81</v>
      </c>
      <c r="AV163" s="14" t="s">
        <v>81</v>
      </c>
      <c r="AW163" s="14" t="s">
        <v>33</v>
      </c>
      <c r="AX163" s="14" t="s">
        <v>72</v>
      </c>
      <c r="AY163" s="247" t="s">
        <v>168</v>
      </c>
    </row>
    <row r="164" s="13" customFormat="1">
      <c r="A164" s="13"/>
      <c r="B164" s="226"/>
      <c r="C164" s="227"/>
      <c r="D164" s="228" t="s">
        <v>176</v>
      </c>
      <c r="E164" s="229" t="s">
        <v>19</v>
      </c>
      <c r="F164" s="230" t="s">
        <v>1486</v>
      </c>
      <c r="G164" s="227"/>
      <c r="H164" s="229" t="s">
        <v>19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176</v>
      </c>
      <c r="AU164" s="236" t="s">
        <v>81</v>
      </c>
      <c r="AV164" s="13" t="s">
        <v>79</v>
      </c>
      <c r="AW164" s="13" t="s">
        <v>33</v>
      </c>
      <c r="AX164" s="13" t="s">
        <v>72</v>
      </c>
      <c r="AY164" s="236" t="s">
        <v>168</v>
      </c>
    </row>
    <row r="165" s="14" customFormat="1">
      <c r="A165" s="14"/>
      <c r="B165" s="237"/>
      <c r="C165" s="238"/>
      <c r="D165" s="228" t="s">
        <v>176</v>
      </c>
      <c r="E165" s="239" t="s">
        <v>19</v>
      </c>
      <c r="F165" s="240" t="s">
        <v>1487</v>
      </c>
      <c r="G165" s="238"/>
      <c r="H165" s="241">
        <v>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176</v>
      </c>
      <c r="AU165" s="247" t="s">
        <v>81</v>
      </c>
      <c r="AV165" s="14" t="s">
        <v>81</v>
      </c>
      <c r="AW165" s="14" t="s">
        <v>33</v>
      </c>
      <c r="AX165" s="14" t="s">
        <v>72</v>
      </c>
      <c r="AY165" s="247" t="s">
        <v>168</v>
      </c>
    </row>
    <row r="166" s="15" customFormat="1">
      <c r="A166" s="15"/>
      <c r="B166" s="248"/>
      <c r="C166" s="249"/>
      <c r="D166" s="228" t="s">
        <v>176</v>
      </c>
      <c r="E166" s="250" t="s">
        <v>19</v>
      </c>
      <c r="F166" s="251" t="s">
        <v>180</v>
      </c>
      <c r="G166" s="249"/>
      <c r="H166" s="252">
        <v>24.747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176</v>
      </c>
      <c r="AU166" s="258" t="s">
        <v>81</v>
      </c>
      <c r="AV166" s="15" t="s">
        <v>174</v>
      </c>
      <c r="AW166" s="15" t="s">
        <v>33</v>
      </c>
      <c r="AX166" s="15" t="s">
        <v>79</v>
      </c>
      <c r="AY166" s="258" t="s">
        <v>168</v>
      </c>
    </row>
    <row r="167" s="2" customFormat="1" ht="49.05" customHeight="1">
      <c r="A167" s="39"/>
      <c r="B167" s="40"/>
      <c r="C167" s="259" t="s">
        <v>7</v>
      </c>
      <c r="D167" s="259" t="s">
        <v>203</v>
      </c>
      <c r="E167" s="260" t="s">
        <v>991</v>
      </c>
      <c r="F167" s="261" t="s">
        <v>992</v>
      </c>
      <c r="G167" s="262" t="s">
        <v>917</v>
      </c>
      <c r="H167" s="263">
        <v>16.75</v>
      </c>
      <c r="I167" s="264"/>
      <c r="J167" s="265">
        <f>ROUND(I167*H167,2)</f>
        <v>0</v>
      </c>
      <c r="K167" s="261" t="s">
        <v>911</v>
      </c>
      <c r="L167" s="45"/>
      <c r="M167" s="266" t="s">
        <v>19</v>
      </c>
      <c r="N167" s="267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251</v>
      </c>
      <c r="AT167" s="224" t="s">
        <v>203</v>
      </c>
      <c r="AU167" s="224" t="s">
        <v>81</v>
      </c>
      <c r="AY167" s="18" t="s">
        <v>168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251</v>
      </c>
      <c r="BM167" s="224" t="s">
        <v>1488</v>
      </c>
    </row>
    <row r="168" s="2" customFormat="1">
      <c r="A168" s="39"/>
      <c r="B168" s="40"/>
      <c r="C168" s="41"/>
      <c r="D168" s="279" t="s">
        <v>919</v>
      </c>
      <c r="E168" s="41"/>
      <c r="F168" s="280" t="s">
        <v>994</v>
      </c>
      <c r="G168" s="41"/>
      <c r="H168" s="41"/>
      <c r="I168" s="269"/>
      <c r="J168" s="41"/>
      <c r="K168" s="41"/>
      <c r="L168" s="45"/>
      <c r="M168" s="270"/>
      <c r="N168" s="27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919</v>
      </c>
      <c r="AU168" s="18" t="s">
        <v>81</v>
      </c>
    </row>
    <row r="169" s="13" customFormat="1">
      <c r="A169" s="13"/>
      <c r="B169" s="226"/>
      <c r="C169" s="227"/>
      <c r="D169" s="228" t="s">
        <v>176</v>
      </c>
      <c r="E169" s="229" t="s">
        <v>19</v>
      </c>
      <c r="F169" s="230" t="s">
        <v>1489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176</v>
      </c>
      <c r="AU169" s="236" t="s">
        <v>81</v>
      </c>
      <c r="AV169" s="13" t="s">
        <v>79</v>
      </c>
      <c r="AW169" s="13" t="s">
        <v>33</v>
      </c>
      <c r="AX169" s="13" t="s">
        <v>72</v>
      </c>
      <c r="AY169" s="236" t="s">
        <v>168</v>
      </c>
    </row>
    <row r="170" s="13" customFormat="1">
      <c r="A170" s="13"/>
      <c r="B170" s="226"/>
      <c r="C170" s="227"/>
      <c r="D170" s="228" t="s">
        <v>176</v>
      </c>
      <c r="E170" s="229" t="s">
        <v>19</v>
      </c>
      <c r="F170" s="230" t="s">
        <v>1484</v>
      </c>
      <c r="G170" s="227"/>
      <c r="H170" s="229" t="s">
        <v>19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176</v>
      </c>
      <c r="AU170" s="236" t="s">
        <v>81</v>
      </c>
      <c r="AV170" s="13" t="s">
        <v>79</v>
      </c>
      <c r="AW170" s="13" t="s">
        <v>33</v>
      </c>
      <c r="AX170" s="13" t="s">
        <v>72</v>
      </c>
      <c r="AY170" s="236" t="s">
        <v>168</v>
      </c>
    </row>
    <row r="171" s="14" customFormat="1">
      <c r="A171" s="14"/>
      <c r="B171" s="237"/>
      <c r="C171" s="238"/>
      <c r="D171" s="228" t="s">
        <v>176</v>
      </c>
      <c r="E171" s="239" t="s">
        <v>19</v>
      </c>
      <c r="F171" s="240" t="s">
        <v>1490</v>
      </c>
      <c r="G171" s="238"/>
      <c r="H171" s="241">
        <v>13.75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176</v>
      </c>
      <c r="AU171" s="247" t="s">
        <v>81</v>
      </c>
      <c r="AV171" s="14" t="s">
        <v>81</v>
      </c>
      <c r="AW171" s="14" t="s">
        <v>33</v>
      </c>
      <c r="AX171" s="14" t="s">
        <v>72</v>
      </c>
      <c r="AY171" s="247" t="s">
        <v>168</v>
      </c>
    </row>
    <row r="172" s="13" customFormat="1">
      <c r="A172" s="13"/>
      <c r="B172" s="226"/>
      <c r="C172" s="227"/>
      <c r="D172" s="228" t="s">
        <v>176</v>
      </c>
      <c r="E172" s="229" t="s">
        <v>19</v>
      </c>
      <c r="F172" s="230" t="s">
        <v>1491</v>
      </c>
      <c r="G172" s="227"/>
      <c r="H172" s="229" t="s">
        <v>19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176</v>
      </c>
      <c r="AU172" s="236" t="s">
        <v>81</v>
      </c>
      <c r="AV172" s="13" t="s">
        <v>79</v>
      </c>
      <c r="AW172" s="13" t="s">
        <v>33</v>
      </c>
      <c r="AX172" s="13" t="s">
        <v>72</v>
      </c>
      <c r="AY172" s="236" t="s">
        <v>168</v>
      </c>
    </row>
    <row r="173" s="14" customFormat="1">
      <c r="A173" s="14"/>
      <c r="B173" s="237"/>
      <c r="C173" s="238"/>
      <c r="D173" s="228" t="s">
        <v>176</v>
      </c>
      <c r="E173" s="239" t="s">
        <v>19</v>
      </c>
      <c r="F173" s="240" t="s">
        <v>1487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176</v>
      </c>
      <c r="AU173" s="247" t="s">
        <v>81</v>
      </c>
      <c r="AV173" s="14" t="s">
        <v>81</v>
      </c>
      <c r="AW173" s="14" t="s">
        <v>33</v>
      </c>
      <c r="AX173" s="14" t="s">
        <v>72</v>
      </c>
      <c r="AY173" s="247" t="s">
        <v>168</v>
      </c>
    </row>
    <row r="174" s="15" customFormat="1">
      <c r="A174" s="15"/>
      <c r="B174" s="248"/>
      <c r="C174" s="249"/>
      <c r="D174" s="228" t="s">
        <v>176</v>
      </c>
      <c r="E174" s="250" t="s">
        <v>19</v>
      </c>
      <c r="F174" s="251" t="s">
        <v>180</v>
      </c>
      <c r="G174" s="249"/>
      <c r="H174" s="252">
        <v>16.75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176</v>
      </c>
      <c r="AU174" s="258" t="s">
        <v>81</v>
      </c>
      <c r="AV174" s="15" t="s">
        <v>174</v>
      </c>
      <c r="AW174" s="15" t="s">
        <v>33</v>
      </c>
      <c r="AX174" s="15" t="s">
        <v>79</v>
      </c>
      <c r="AY174" s="258" t="s">
        <v>168</v>
      </c>
    </row>
    <row r="175" s="2" customFormat="1" ht="44.25" customHeight="1">
      <c r="A175" s="39"/>
      <c r="B175" s="40"/>
      <c r="C175" s="259" t="s">
        <v>281</v>
      </c>
      <c r="D175" s="259" t="s">
        <v>203</v>
      </c>
      <c r="E175" s="260" t="s">
        <v>961</v>
      </c>
      <c r="F175" s="261" t="s">
        <v>962</v>
      </c>
      <c r="G175" s="262" t="s">
        <v>910</v>
      </c>
      <c r="H175" s="263">
        <v>6</v>
      </c>
      <c r="I175" s="264"/>
      <c r="J175" s="265">
        <f>ROUND(I175*H175,2)</f>
        <v>0</v>
      </c>
      <c r="K175" s="261" t="s">
        <v>911</v>
      </c>
      <c r="L175" s="45"/>
      <c r="M175" s="266" t="s">
        <v>19</v>
      </c>
      <c r="N175" s="267" t="s">
        <v>43</v>
      </c>
      <c r="O175" s="85"/>
      <c r="P175" s="222">
        <f>O175*H175</f>
        <v>0</v>
      </c>
      <c r="Q175" s="222">
        <v>2.0000000000000002E-05</v>
      </c>
      <c r="R175" s="222">
        <f>Q175*H175</f>
        <v>0.00012000000000000002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251</v>
      </c>
      <c r="AT175" s="224" t="s">
        <v>203</v>
      </c>
      <c r="AU175" s="224" t="s">
        <v>81</v>
      </c>
      <c r="AY175" s="18" t="s">
        <v>168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251</v>
      </c>
      <c r="BM175" s="224" t="s">
        <v>1492</v>
      </c>
    </row>
    <row r="176" s="2" customFormat="1">
      <c r="A176" s="39"/>
      <c r="B176" s="40"/>
      <c r="C176" s="41"/>
      <c r="D176" s="279" t="s">
        <v>919</v>
      </c>
      <c r="E176" s="41"/>
      <c r="F176" s="280" t="s">
        <v>964</v>
      </c>
      <c r="G176" s="41"/>
      <c r="H176" s="41"/>
      <c r="I176" s="269"/>
      <c r="J176" s="41"/>
      <c r="K176" s="41"/>
      <c r="L176" s="45"/>
      <c r="M176" s="270"/>
      <c r="N176" s="27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919</v>
      </c>
      <c r="AU176" s="18" t="s">
        <v>81</v>
      </c>
    </row>
    <row r="177" s="13" customFormat="1">
      <c r="A177" s="13"/>
      <c r="B177" s="226"/>
      <c r="C177" s="227"/>
      <c r="D177" s="228" t="s">
        <v>176</v>
      </c>
      <c r="E177" s="229" t="s">
        <v>19</v>
      </c>
      <c r="F177" s="230" t="s">
        <v>1493</v>
      </c>
      <c r="G177" s="227"/>
      <c r="H177" s="229" t="s">
        <v>19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176</v>
      </c>
      <c r="AU177" s="236" t="s">
        <v>81</v>
      </c>
      <c r="AV177" s="13" t="s">
        <v>79</v>
      </c>
      <c r="AW177" s="13" t="s">
        <v>33</v>
      </c>
      <c r="AX177" s="13" t="s">
        <v>72</v>
      </c>
      <c r="AY177" s="236" t="s">
        <v>168</v>
      </c>
    </row>
    <row r="178" s="14" customFormat="1">
      <c r="A178" s="14"/>
      <c r="B178" s="237"/>
      <c r="C178" s="238"/>
      <c r="D178" s="228" t="s">
        <v>176</v>
      </c>
      <c r="E178" s="239" t="s">
        <v>19</v>
      </c>
      <c r="F178" s="240" t="s">
        <v>202</v>
      </c>
      <c r="G178" s="238"/>
      <c r="H178" s="241">
        <v>6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176</v>
      </c>
      <c r="AU178" s="247" t="s">
        <v>81</v>
      </c>
      <c r="AV178" s="14" t="s">
        <v>81</v>
      </c>
      <c r="AW178" s="14" t="s">
        <v>33</v>
      </c>
      <c r="AX178" s="14" t="s">
        <v>79</v>
      </c>
      <c r="AY178" s="247" t="s">
        <v>168</v>
      </c>
    </row>
    <row r="179" s="2" customFormat="1" ht="16.5" customHeight="1">
      <c r="A179" s="39"/>
      <c r="B179" s="40"/>
      <c r="C179" s="259" t="s">
        <v>285</v>
      </c>
      <c r="D179" s="259" t="s">
        <v>203</v>
      </c>
      <c r="E179" s="260" t="s">
        <v>1066</v>
      </c>
      <c r="F179" s="261" t="s">
        <v>1067</v>
      </c>
      <c r="G179" s="262" t="s">
        <v>917</v>
      </c>
      <c r="H179" s="263">
        <v>3.2000000000000002</v>
      </c>
      <c r="I179" s="264"/>
      <c r="J179" s="265">
        <f>ROUND(I179*H179,2)</f>
        <v>0</v>
      </c>
      <c r="K179" s="261" t="s">
        <v>911</v>
      </c>
      <c r="L179" s="45"/>
      <c r="M179" s="266" t="s">
        <v>19</v>
      </c>
      <c r="N179" s="267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2.4500000000000002</v>
      </c>
      <c r="T179" s="223">
        <f>S179*H179</f>
        <v>7.8400000000000007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79</v>
      </c>
      <c r="AT179" s="224" t="s">
        <v>203</v>
      </c>
      <c r="AU179" s="224" t="s">
        <v>81</v>
      </c>
      <c r="AY179" s="18" t="s">
        <v>168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79</v>
      </c>
      <c r="BM179" s="224" t="s">
        <v>1494</v>
      </c>
    </row>
    <row r="180" s="2" customFormat="1">
      <c r="A180" s="39"/>
      <c r="B180" s="40"/>
      <c r="C180" s="41"/>
      <c r="D180" s="279" t="s">
        <v>919</v>
      </c>
      <c r="E180" s="41"/>
      <c r="F180" s="280" t="s">
        <v>1069</v>
      </c>
      <c r="G180" s="41"/>
      <c r="H180" s="41"/>
      <c r="I180" s="269"/>
      <c r="J180" s="41"/>
      <c r="K180" s="41"/>
      <c r="L180" s="45"/>
      <c r="M180" s="270"/>
      <c r="N180" s="27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919</v>
      </c>
      <c r="AU180" s="18" t="s">
        <v>81</v>
      </c>
    </row>
    <row r="181" s="13" customFormat="1">
      <c r="A181" s="13"/>
      <c r="B181" s="226"/>
      <c r="C181" s="227"/>
      <c r="D181" s="228" t="s">
        <v>176</v>
      </c>
      <c r="E181" s="229" t="s">
        <v>19</v>
      </c>
      <c r="F181" s="230" t="s">
        <v>1495</v>
      </c>
      <c r="G181" s="227"/>
      <c r="H181" s="229" t="s">
        <v>19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176</v>
      </c>
      <c r="AU181" s="236" t="s">
        <v>81</v>
      </c>
      <c r="AV181" s="13" t="s">
        <v>79</v>
      </c>
      <c r="AW181" s="13" t="s">
        <v>33</v>
      </c>
      <c r="AX181" s="13" t="s">
        <v>72</v>
      </c>
      <c r="AY181" s="236" t="s">
        <v>168</v>
      </c>
    </row>
    <row r="182" s="14" customFormat="1">
      <c r="A182" s="14"/>
      <c r="B182" s="237"/>
      <c r="C182" s="238"/>
      <c r="D182" s="228" t="s">
        <v>176</v>
      </c>
      <c r="E182" s="239" t="s">
        <v>19</v>
      </c>
      <c r="F182" s="240" t="s">
        <v>81</v>
      </c>
      <c r="G182" s="238"/>
      <c r="H182" s="241">
        <v>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176</v>
      </c>
      <c r="AU182" s="247" t="s">
        <v>81</v>
      </c>
      <c r="AV182" s="14" t="s">
        <v>81</v>
      </c>
      <c r="AW182" s="14" t="s">
        <v>33</v>
      </c>
      <c r="AX182" s="14" t="s">
        <v>72</v>
      </c>
      <c r="AY182" s="247" t="s">
        <v>168</v>
      </c>
    </row>
    <row r="183" s="13" customFormat="1">
      <c r="A183" s="13"/>
      <c r="B183" s="226"/>
      <c r="C183" s="227"/>
      <c r="D183" s="228" t="s">
        <v>176</v>
      </c>
      <c r="E183" s="229" t="s">
        <v>19</v>
      </c>
      <c r="F183" s="230" t="s">
        <v>1496</v>
      </c>
      <c r="G183" s="227"/>
      <c r="H183" s="229" t="s">
        <v>19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176</v>
      </c>
      <c r="AU183" s="236" t="s">
        <v>81</v>
      </c>
      <c r="AV183" s="13" t="s">
        <v>79</v>
      </c>
      <c r="AW183" s="13" t="s">
        <v>33</v>
      </c>
      <c r="AX183" s="13" t="s">
        <v>72</v>
      </c>
      <c r="AY183" s="236" t="s">
        <v>168</v>
      </c>
    </row>
    <row r="184" s="14" customFormat="1">
      <c r="A184" s="14"/>
      <c r="B184" s="237"/>
      <c r="C184" s="238"/>
      <c r="D184" s="228" t="s">
        <v>176</v>
      </c>
      <c r="E184" s="239" t="s">
        <v>19</v>
      </c>
      <c r="F184" s="240" t="s">
        <v>1497</v>
      </c>
      <c r="G184" s="238"/>
      <c r="H184" s="241">
        <v>1.2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176</v>
      </c>
      <c r="AU184" s="247" t="s">
        <v>81</v>
      </c>
      <c r="AV184" s="14" t="s">
        <v>81</v>
      </c>
      <c r="AW184" s="14" t="s">
        <v>33</v>
      </c>
      <c r="AX184" s="14" t="s">
        <v>72</v>
      </c>
      <c r="AY184" s="247" t="s">
        <v>168</v>
      </c>
    </row>
    <row r="185" s="15" customFormat="1">
      <c r="A185" s="15"/>
      <c r="B185" s="248"/>
      <c r="C185" s="249"/>
      <c r="D185" s="228" t="s">
        <v>176</v>
      </c>
      <c r="E185" s="250" t="s">
        <v>19</v>
      </c>
      <c r="F185" s="251" t="s">
        <v>180</v>
      </c>
      <c r="G185" s="249"/>
      <c r="H185" s="252">
        <v>3.2000000000000002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176</v>
      </c>
      <c r="AU185" s="258" t="s">
        <v>81</v>
      </c>
      <c r="AV185" s="15" t="s">
        <v>174</v>
      </c>
      <c r="AW185" s="15" t="s">
        <v>33</v>
      </c>
      <c r="AX185" s="15" t="s">
        <v>79</v>
      </c>
      <c r="AY185" s="258" t="s">
        <v>168</v>
      </c>
    </row>
    <row r="186" s="12" customFormat="1" ht="20.88" customHeight="1">
      <c r="A186" s="12"/>
      <c r="B186" s="198"/>
      <c r="C186" s="199"/>
      <c r="D186" s="200" t="s">
        <v>71</v>
      </c>
      <c r="E186" s="272" t="s">
        <v>83</v>
      </c>
      <c r="F186" s="272" t="s">
        <v>1498</v>
      </c>
      <c r="G186" s="199"/>
      <c r="H186" s="199"/>
      <c r="I186" s="202"/>
      <c r="J186" s="273">
        <f>BK186</f>
        <v>0</v>
      </c>
      <c r="K186" s="199"/>
      <c r="L186" s="204"/>
      <c r="M186" s="205"/>
      <c r="N186" s="206"/>
      <c r="O186" s="206"/>
      <c r="P186" s="207">
        <f>SUM(P187:P195)</f>
        <v>0</v>
      </c>
      <c r="Q186" s="206"/>
      <c r="R186" s="207">
        <f>SUM(R187:R195)</f>
        <v>0.13700000000000001</v>
      </c>
      <c r="S186" s="206"/>
      <c r="T186" s="208">
        <f>SUM(T187:T195)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71</v>
      </c>
      <c r="AU186" s="210" t="s">
        <v>81</v>
      </c>
      <c r="AY186" s="209" t="s">
        <v>168</v>
      </c>
      <c r="BK186" s="211">
        <f>SUM(BK187:BK195)</f>
        <v>0</v>
      </c>
    </row>
    <row r="187" s="2" customFormat="1" ht="24.15" customHeight="1">
      <c r="A187" s="39"/>
      <c r="B187" s="40"/>
      <c r="C187" s="212" t="s">
        <v>289</v>
      </c>
      <c r="D187" s="212" t="s">
        <v>169</v>
      </c>
      <c r="E187" s="213" t="s">
        <v>1499</v>
      </c>
      <c r="F187" s="214" t="s">
        <v>1500</v>
      </c>
      <c r="G187" s="215" t="s">
        <v>224</v>
      </c>
      <c r="H187" s="216">
        <v>1</v>
      </c>
      <c r="I187" s="217"/>
      <c r="J187" s="218">
        <f>ROUND(I187*H187,2)</f>
        <v>0</v>
      </c>
      <c r="K187" s="214" t="s">
        <v>911</v>
      </c>
      <c r="L187" s="219"/>
      <c r="M187" s="220" t="s">
        <v>19</v>
      </c>
      <c r="N187" s="221" t="s">
        <v>43</v>
      </c>
      <c r="O187" s="85"/>
      <c r="P187" s="222">
        <f>O187*H187</f>
        <v>0</v>
      </c>
      <c r="Q187" s="222">
        <v>0.023</v>
      </c>
      <c r="R187" s="222">
        <f>Q187*H187</f>
        <v>0.023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81</v>
      </c>
      <c r="AT187" s="224" t="s">
        <v>169</v>
      </c>
      <c r="AU187" s="224" t="s">
        <v>186</v>
      </c>
      <c r="AY187" s="18" t="s">
        <v>168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79</v>
      </c>
      <c r="BM187" s="224" t="s">
        <v>1501</v>
      </c>
    </row>
    <row r="188" s="2" customFormat="1">
      <c r="A188" s="39"/>
      <c r="B188" s="40"/>
      <c r="C188" s="41"/>
      <c r="D188" s="228" t="s">
        <v>207</v>
      </c>
      <c r="E188" s="41"/>
      <c r="F188" s="268" t="s">
        <v>1502</v>
      </c>
      <c r="G188" s="41"/>
      <c r="H188" s="41"/>
      <c r="I188" s="269"/>
      <c r="J188" s="41"/>
      <c r="K188" s="41"/>
      <c r="L188" s="45"/>
      <c r="M188" s="270"/>
      <c r="N188" s="27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207</v>
      </c>
      <c r="AU188" s="18" t="s">
        <v>186</v>
      </c>
    </row>
    <row r="189" s="2" customFormat="1" ht="24.15" customHeight="1">
      <c r="A189" s="39"/>
      <c r="B189" s="40"/>
      <c r="C189" s="212" t="s">
        <v>293</v>
      </c>
      <c r="D189" s="212" t="s">
        <v>169</v>
      </c>
      <c r="E189" s="213" t="s">
        <v>1503</v>
      </c>
      <c r="F189" s="214" t="s">
        <v>1504</v>
      </c>
      <c r="G189" s="215" t="s">
        <v>977</v>
      </c>
      <c r="H189" s="216">
        <v>0.050000000000000003</v>
      </c>
      <c r="I189" s="217"/>
      <c r="J189" s="218">
        <f>ROUND(I189*H189,2)</f>
        <v>0</v>
      </c>
      <c r="K189" s="214" t="s">
        <v>911</v>
      </c>
      <c r="L189" s="219"/>
      <c r="M189" s="220" t="s">
        <v>19</v>
      </c>
      <c r="N189" s="221" t="s">
        <v>43</v>
      </c>
      <c r="O189" s="85"/>
      <c r="P189" s="222">
        <f>O189*H189</f>
        <v>0</v>
      </c>
      <c r="Q189" s="222">
        <v>1</v>
      </c>
      <c r="R189" s="222">
        <f>Q189*H189</f>
        <v>0.050000000000000003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81</v>
      </c>
      <c r="AT189" s="224" t="s">
        <v>169</v>
      </c>
      <c r="AU189" s="224" t="s">
        <v>186</v>
      </c>
      <c r="AY189" s="18" t="s">
        <v>168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79</v>
      </c>
      <c r="BK189" s="225">
        <f>ROUND(I189*H189,2)</f>
        <v>0</v>
      </c>
      <c r="BL189" s="18" t="s">
        <v>79</v>
      </c>
      <c r="BM189" s="224" t="s">
        <v>1505</v>
      </c>
    </row>
    <row r="190" s="2" customFormat="1" ht="24.15" customHeight="1">
      <c r="A190" s="39"/>
      <c r="B190" s="40"/>
      <c r="C190" s="212" t="s">
        <v>299</v>
      </c>
      <c r="D190" s="212" t="s">
        <v>169</v>
      </c>
      <c r="E190" s="213" t="s">
        <v>1506</v>
      </c>
      <c r="F190" s="214" t="s">
        <v>1507</v>
      </c>
      <c r="G190" s="215" t="s">
        <v>977</v>
      </c>
      <c r="H190" s="216">
        <v>0.050000000000000003</v>
      </c>
      <c r="I190" s="217"/>
      <c r="J190" s="218">
        <f>ROUND(I190*H190,2)</f>
        <v>0</v>
      </c>
      <c r="K190" s="214" t="s">
        <v>911</v>
      </c>
      <c r="L190" s="219"/>
      <c r="M190" s="220" t="s">
        <v>19</v>
      </c>
      <c r="N190" s="221" t="s">
        <v>43</v>
      </c>
      <c r="O190" s="85"/>
      <c r="P190" s="222">
        <f>O190*H190</f>
        <v>0</v>
      </c>
      <c r="Q190" s="222">
        <v>1</v>
      </c>
      <c r="R190" s="222">
        <f>Q190*H190</f>
        <v>0.050000000000000003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81</v>
      </c>
      <c r="AT190" s="224" t="s">
        <v>169</v>
      </c>
      <c r="AU190" s="224" t="s">
        <v>186</v>
      </c>
      <c r="AY190" s="18" t="s">
        <v>168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79</v>
      </c>
      <c r="BK190" s="225">
        <f>ROUND(I190*H190,2)</f>
        <v>0</v>
      </c>
      <c r="BL190" s="18" t="s">
        <v>79</v>
      </c>
      <c r="BM190" s="224" t="s">
        <v>1508</v>
      </c>
    </row>
    <row r="191" s="2" customFormat="1" ht="24.15" customHeight="1">
      <c r="A191" s="39"/>
      <c r="B191" s="40"/>
      <c r="C191" s="259" t="s">
        <v>303</v>
      </c>
      <c r="D191" s="259" t="s">
        <v>203</v>
      </c>
      <c r="E191" s="260" t="s">
        <v>1509</v>
      </c>
      <c r="F191" s="261" t="s">
        <v>1510</v>
      </c>
      <c r="G191" s="262" t="s">
        <v>951</v>
      </c>
      <c r="H191" s="263">
        <v>100</v>
      </c>
      <c r="I191" s="264"/>
      <c r="J191" s="265">
        <f>ROUND(I191*H191,2)</f>
        <v>0</v>
      </c>
      <c r="K191" s="261" t="s">
        <v>911</v>
      </c>
      <c r="L191" s="45"/>
      <c r="M191" s="266" t="s">
        <v>19</v>
      </c>
      <c r="N191" s="267" t="s">
        <v>43</v>
      </c>
      <c r="O191" s="85"/>
      <c r="P191" s="222">
        <f>O191*H191</f>
        <v>0</v>
      </c>
      <c r="Q191" s="222">
        <v>0.00013999999999999999</v>
      </c>
      <c r="R191" s="222">
        <f>Q191*H191</f>
        <v>0.013999999999999999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79</v>
      </c>
      <c r="AT191" s="224" t="s">
        <v>203</v>
      </c>
      <c r="AU191" s="224" t="s">
        <v>186</v>
      </c>
      <c r="AY191" s="18" t="s">
        <v>168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79</v>
      </c>
      <c r="BM191" s="224" t="s">
        <v>1511</v>
      </c>
    </row>
    <row r="192" s="2" customFormat="1">
      <c r="A192" s="39"/>
      <c r="B192" s="40"/>
      <c r="C192" s="41"/>
      <c r="D192" s="279" t="s">
        <v>919</v>
      </c>
      <c r="E192" s="41"/>
      <c r="F192" s="280" t="s">
        <v>1512</v>
      </c>
      <c r="G192" s="41"/>
      <c r="H192" s="41"/>
      <c r="I192" s="269"/>
      <c r="J192" s="41"/>
      <c r="K192" s="41"/>
      <c r="L192" s="45"/>
      <c r="M192" s="270"/>
      <c r="N192" s="27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919</v>
      </c>
      <c r="AU192" s="18" t="s">
        <v>186</v>
      </c>
    </row>
    <row r="193" s="2" customFormat="1" ht="33" customHeight="1">
      <c r="A193" s="39"/>
      <c r="B193" s="40"/>
      <c r="C193" s="259" t="s">
        <v>307</v>
      </c>
      <c r="D193" s="259" t="s">
        <v>203</v>
      </c>
      <c r="E193" s="260" t="s">
        <v>1513</v>
      </c>
      <c r="F193" s="261" t="s">
        <v>1514</v>
      </c>
      <c r="G193" s="262" t="s">
        <v>1095</v>
      </c>
      <c r="H193" s="263">
        <v>25</v>
      </c>
      <c r="I193" s="264"/>
      <c r="J193" s="265">
        <f>ROUND(I193*H193,2)</f>
        <v>0</v>
      </c>
      <c r="K193" s="261" t="s">
        <v>911</v>
      </c>
      <c r="L193" s="45"/>
      <c r="M193" s="266" t="s">
        <v>19</v>
      </c>
      <c r="N193" s="267" t="s">
        <v>43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79</v>
      </c>
      <c r="AT193" s="224" t="s">
        <v>203</v>
      </c>
      <c r="AU193" s="224" t="s">
        <v>186</v>
      </c>
      <c r="AY193" s="18" t="s">
        <v>168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79</v>
      </c>
      <c r="BM193" s="224" t="s">
        <v>1515</v>
      </c>
    </row>
    <row r="194" s="2" customFormat="1">
      <c r="A194" s="39"/>
      <c r="B194" s="40"/>
      <c r="C194" s="41"/>
      <c r="D194" s="279" t="s">
        <v>919</v>
      </c>
      <c r="E194" s="41"/>
      <c r="F194" s="280" t="s">
        <v>1516</v>
      </c>
      <c r="G194" s="41"/>
      <c r="H194" s="41"/>
      <c r="I194" s="269"/>
      <c r="J194" s="41"/>
      <c r="K194" s="41"/>
      <c r="L194" s="45"/>
      <c r="M194" s="270"/>
      <c r="N194" s="27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919</v>
      </c>
      <c r="AU194" s="18" t="s">
        <v>186</v>
      </c>
    </row>
    <row r="195" s="2" customFormat="1">
      <c r="A195" s="39"/>
      <c r="B195" s="40"/>
      <c r="C195" s="41"/>
      <c r="D195" s="228" t="s">
        <v>207</v>
      </c>
      <c r="E195" s="41"/>
      <c r="F195" s="268" t="s">
        <v>1517</v>
      </c>
      <c r="G195" s="41"/>
      <c r="H195" s="41"/>
      <c r="I195" s="269"/>
      <c r="J195" s="41"/>
      <c r="K195" s="41"/>
      <c r="L195" s="45"/>
      <c r="M195" s="284"/>
      <c r="N195" s="285"/>
      <c r="O195" s="276"/>
      <c r="P195" s="276"/>
      <c r="Q195" s="276"/>
      <c r="R195" s="276"/>
      <c r="S195" s="276"/>
      <c r="T195" s="2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207</v>
      </c>
      <c r="AU195" s="18" t="s">
        <v>186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XFfzyeuNI4QVGZoZSmpyBglzECuihVUl5D+95c+6GzNm5+ebJzXUEdE/QnfNUUEtj7q95hzfWkosZINpKfE+Pw==" hashValue="AmqNILOcO6g1UduXVp/grvnzrx2D6zNQ0CY26Sif1h4hbIBHzWvpzqZCiQO7tv3RKL/PezMuS/O9zjs4nKCIEw==" algorithmName="SHA-512" password="CC35"/>
  <autoFilter ref="C92:K1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105" r:id="rId1" display="https://podminky.urs.cz/item/CS_URS_2023_02/181311103"/>
    <hyperlink ref="F122" r:id="rId2" display="https://podminky.urs.cz/item/CS_URS_2023_02/274121121"/>
    <hyperlink ref="F135" r:id="rId3" display="https://podminky.urs.cz/item/CS_URS_2023_02/327313216"/>
    <hyperlink ref="F140" r:id="rId4" display="https://podminky.urs.cz/item/CS_URS_2023_02/327313218"/>
    <hyperlink ref="F151" r:id="rId5" display="https://podminky.urs.cz/item/CS_URS_2023_02/220960156"/>
    <hyperlink ref="F160" r:id="rId6" display="https://podminky.urs.cz/item/CS_URS_2023_02/460131113"/>
    <hyperlink ref="F168" r:id="rId7" display="https://podminky.urs.cz/item/CS_URS_2023_02/460391123"/>
    <hyperlink ref="F176" r:id="rId8" display="https://podminky.urs.cz/item/CS_URS_2023_02/460581131"/>
    <hyperlink ref="F180" r:id="rId9" display="https://podminky.urs.cz/item/CS_URS_2023_02/468051131"/>
    <hyperlink ref="F192" r:id="rId10" display="https://podminky.urs.cz/item/CS_URS_2023_02/628613611"/>
    <hyperlink ref="F194" r:id="rId11" display="https://podminky.urs.cz/item/CS_URS_2023_02/HZS415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  <c r="AZ2" s="139" t="s">
        <v>108</v>
      </c>
      <c r="BA2" s="139" t="s">
        <v>1518</v>
      </c>
      <c r="BB2" s="139" t="s">
        <v>110</v>
      </c>
      <c r="BC2" s="139" t="s">
        <v>1519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111</v>
      </c>
      <c r="BA3" s="139" t="s">
        <v>1520</v>
      </c>
      <c r="BB3" s="139" t="s">
        <v>110</v>
      </c>
      <c r="BC3" s="139" t="s">
        <v>1521</v>
      </c>
      <c r="BD3" s="139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  <c r="AZ4" s="139" t="s">
        <v>115</v>
      </c>
      <c r="BA4" s="139" t="s">
        <v>1522</v>
      </c>
      <c r="BB4" s="139" t="s">
        <v>110</v>
      </c>
      <c r="BC4" s="139" t="s">
        <v>1523</v>
      </c>
      <c r="BD4" s="139" t="s">
        <v>81</v>
      </c>
    </row>
    <row r="5" s="1" customFormat="1" ht="6.96" customHeight="1">
      <c r="B5" s="21"/>
      <c r="L5" s="21"/>
      <c r="AZ5" s="139" t="s">
        <v>118</v>
      </c>
      <c r="BA5" s="139" t="s">
        <v>1524</v>
      </c>
      <c r="BB5" s="139" t="s">
        <v>110</v>
      </c>
      <c r="BC5" s="139" t="s">
        <v>316</v>
      </c>
      <c r="BD5" s="139" t="s">
        <v>81</v>
      </c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1525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ROUND((SUM(BE100:BE414)),  2)</f>
        <v>0</v>
      </c>
      <c r="G35" s="39"/>
      <c r="H35" s="39"/>
      <c r="I35" s="159">
        <v>0.20999999999999999</v>
      </c>
      <c r="J35" s="158">
        <f>ROUND(((SUM(BE100:BE414))*I35),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ROUND((SUM(BF100:BF414)),  2)</f>
        <v>0</v>
      </c>
      <c r="G36" s="39"/>
      <c r="H36" s="39"/>
      <c r="I36" s="159">
        <v>0.14999999999999999</v>
      </c>
      <c r="J36" s="158">
        <f>ROUND(((SUM(BF100:BF414))*I36),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ROUND((SUM(BG100:BG414)),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ROUND((SUM(BH100:BH414)),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ROUND((SUM(BI100:BI414)),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1525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140</v>
      </c>
      <c r="E64" s="179"/>
      <c r="F64" s="179"/>
      <c r="G64" s="179"/>
      <c r="H64" s="179"/>
      <c r="I64" s="179"/>
      <c r="J64" s="180">
        <f>J101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141</v>
      </c>
      <c r="E65" s="184"/>
      <c r="F65" s="184"/>
      <c r="G65" s="184"/>
      <c r="H65" s="184"/>
      <c r="I65" s="184"/>
      <c r="J65" s="185">
        <f>J160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142</v>
      </c>
      <c r="E66" s="179"/>
      <c r="F66" s="179"/>
      <c r="G66" s="179"/>
      <c r="H66" s="179"/>
      <c r="I66" s="179"/>
      <c r="J66" s="180">
        <f>J228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143</v>
      </c>
      <c r="E67" s="184"/>
      <c r="F67" s="184"/>
      <c r="G67" s="184"/>
      <c r="H67" s="184"/>
      <c r="I67" s="184"/>
      <c r="J67" s="185">
        <f>J229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6"/>
      <c r="D68" s="183" t="s">
        <v>144</v>
      </c>
      <c r="E68" s="184"/>
      <c r="F68" s="184"/>
      <c r="G68" s="184"/>
      <c r="H68" s="184"/>
      <c r="I68" s="184"/>
      <c r="J68" s="185">
        <f>J233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145</v>
      </c>
      <c r="E69" s="184"/>
      <c r="F69" s="184"/>
      <c r="G69" s="184"/>
      <c r="H69" s="184"/>
      <c r="I69" s="184"/>
      <c r="J69" s="185">
        <f>J239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1526</v>
      </c>
      <c r="E70" s="184"/>
      <c r="F70" s="184"/>
      <c r="G70" s="184"/>
      <c r="H70" s="184"/>
      <c r="I70" s="184"/>
      <c r="J70" s="185">
        <f>J241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151</v>
      </c>
      <c r="E71" s="179"/>
      <c r="F71" s="179"/>
      <c r="G71" s="179"/>
      <c r="H71" s="179"/>
      <c r="I71" s="179"/>
      <c r="J71" s="180">
        <f>J257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2"/>
      <c r="C72" s="126"/>
      <c r="D72" s="183" t="s">
        <v>152</v>
      </c>
      <c r="E72" s="184"/>
      <c r="F72" s="184"/>
      <c r="G72" s="184"/>
      <c r="H72" s="184"/>
      <c r="I72" s="184"/>
      <c r="J72" s="185">
        <f>J258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147</v>
      </c>
      <c r="E73" s="179"/>
      <c r="F73" s="179"/>
      <c r="G73" s="179"/>
      <c r="H73" s="179"/>
      <c r="I73" s="179"/>
      <c r="J73" s="180">
        <f>J260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6"/>
      <c r="D74" s="183" t="s">
        <v>1527</v>
      </c>
      <c r="E74" s="184"/>
      <c r="F74" s="184"/>
      <c r="G74" s="184"/>
      <c r="H74" s="184"/>
      <c r="I74" s="184"/>
      <c r="J74" s="185">
        <f>J275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1528</v>
      </c>
      <c r="E75" s="184"/>
      <c r="F75" s="184"/>
      <c r="G75" s="184"/>
      <c r="H75" s="184"/>
      <c r="I75" s="184"/>
      <c r="J75" s="185">
        <f>J350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6"/>
      <c r="C76" s="177"/>
      <c r="D76" s="178" t="s">
        <v>149</v>
      </c>
      <c r="E76" s="179"/>
      <c r="F76" s="179"/>
      <c r="G76" s="179"/>
      <c r="H76" s="179"/>
      <c r="I76" s="179"/>
      <c r="J76" s="180">
        <f>J362</f>
        <v>0</v>
      </c>
      <c r="K76" s="177"/>
      <c r="L76" s="18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76"/>
      <c r="C77" s="177"/>
      <c r="D77" s="178" t="s">
        <v>150</v>
      </c>
      <c r="E77" s="179"/>
      <c r="F77" s="179"/>
      <c r="G77" s="179"/>
      <c r="H77" s="179"/>
      <c r="I77" s="179"/>
      <c r="J77" s="180">
        <f>J383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6"/>
      <c r="C78" s="177"/>
      <c r="D78" s="178" t="s">
        <v>1529</v>
      </c>
      <c r="E78" s="179"/>
      <c r="F78" s="179"/>
      <c r="G78" s="179"/>
      <c r="H78" s="179"/>
      <c r="I78" s="179"/>
      <c r="J78" s="180">
        <f>J404</f>
        <v>0</v>
      </c>
      <c r="K78" s="177"/>
      <c r="L78" s="181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154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1" t="str">
        <f>E7</f>
        <v>Oprava zabezpečovacího zařízení v ŽST Božice a Hodonice</v>
      </c>
      <c r="F88" s="33"/>
      <c r="G88" s="33"/>
      <c r="H88" s="33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127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9"/>
      <c r="B90" s="40"/>
      <c r="C90" s="41"/>
      <c r="D90" s="41"/>
      <c r="E90" s="171" t="s">
        <v>1525</v>
      </c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134</v>
      </c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E11</f>
        <v>01 - Technologická část</v>
      </c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F14</f>
        <v xml:space="preserve"> </v>
      </c>
      <c r="G94" s="41"/>
      <c r="H94" s="41"/>
      <c r="I94" s="33" t="s">
        <v>23</v>
      </c>
      <c r="J94" s="73" t="str">
        <f>IF(J14="","",J14)</f>
        <v>11. 9. 2023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25</v>
      </c>
      <c r="D96" s="41"/>
      <c r="E96" s="41"/>
      <c r="F96" s="28" t="str">
        <f>E17</f>
        <v xml:space="preserve"> </v>
      </c>
      <c r="G96" s="41"/>
      <c r="H96" s="41"/>
      <c r="I96" s="33" t="s">
        <v>30</v>
      </c>
      <c r="J96" s="37" t="str">
        <f>E23</f>
        <v>Signal Projekt s.r.o.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28</v>
      </c>
      <c r="D97" s="41"/>
      <c r="E97" s="41"/>
      <c r="F97" s="28" t="str">
        <f>IF(E20="","",E20)</f>
        <v>Vyplň údaj</v>
      </c>
      <c r="G97" s="41"/>
      <c r="H97" s="41"/>
      <c r="I97" s="33" t="s">
        <v>34</v>
      </c>
      <c r="J97" s="37" t="str">
        <f>E26</f>
        <v>Štěpán Mikš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1" customFormat="1" ht="29.28" customHeight="1">
      <c r="A99" s="187"/>
      <c r="B99" s="188"/>
      <c r="C99" s="189" t="s">
        <v>155</v>
      </c>
      <c r="D99" s="190" t="s">
        <v>57</v>
      </c>
      <c r="E99" s="190" t="s">
        <v>53</v>
      </c>
      <c r="F99" s="190" t="s">
        <v>54</v>
      </c>
      <c r="G99" s="190" t="s">
        <v>156</v>
      </c>
      <c r="H99" s="190" t="s">
        <v>157</v>
      </c>
      <c r="I99" s="190" t="s">
        <v>158</v>
      </c>
      <c r="J99" s="190" t="s">
        <v>138</v>
      </c>
      <c r="K99" s="191" t="s">
        <v>159</v>
      </c>
      <c r="L99" s="192"/>
      <c r="M99" s="93" t="s">
        <v>19</v>
      </c>
      <c r="N99" s="94" t="s">
        <v>42</v>
      </c>
      <c r="O99" s="94" t="s">
        <v>160</v>
      </c>
      <c r="P99" s="94" t="s">
        <v>161</v>
      </c>
      <c r="Q99" s="94" t="s">
        <v>162</v>
      </c>
      <c r="R99" s="94" t="s">
        <v>163</v>
      </c>
      <c r="S99" s="94" t="s">
        <v>164</v>
      </c>
      <c r="T99" s="95" t="s">
        <v>165</v>
      </c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</row>
    <row r="100" s="2" customFormat="1" ht="22.8" customHeight="1">
      <c r="A100" s="39"/>
      <c r="B100" s="40"/>
      <c r="C100" s="100" t="s">
        <v>166</v>
      </c>
      <c r="D100" s="41"/>
      <c r="E100" s="41"/>
      <c r="F100" s="41"/>
      <c r="G100" s="41"/>
      <c r="H100" s="41"/>
      <c r="I100" s="41"/>
      <c r="J100" s="193">
        <f>BK100</f>
        <v>0</v>
      </c>
      <c r="K100" s="41"/>
      <c r="L100" s="45"/>
      <c r="M100" s="96"/>
      <c r="N100" s="194"/>
      <c r="O100" s="97"/>
      <c r="P100" s="195">
        <f>P101+P228+P257+P260+P362+P383+P404</f>
        <v>0</v>
      </c>
      <c r="Q100" s="97"/>
      <c r="R100" s="195">
        <f>R101+R228+R257+R260+R362+R383+R404</f>
        <v>0</v>
      </c>
      <c r="S100" s="97"/>
      <c r="T100" s="196">
        <f>T101+T228+T257+T260+T362+T383+T404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71</v>
      </c>
      <c r="AU100" s="18" t="s">
        <v>139</v>
      </c>
      <c r="BK100" s="197">
        <f>BK101+BK228+BK257+BK260+BK362+BK383+BK404</f>
        <v>0</v>
      </c>
    </row>
    <row r="101" s="12" customFormat="1" ht="25.92" customHeight="1">
      <c r="A101" s="12"/>
      <c r="B101" s="198"/>
      <c r="C101" s="199"/>
      <c r="D101" s="200" t="s">
        <v>71</v>
      </c>
      <c r="E101" s="201" t="s">
        <v>83</v>
      </c>
      <c r="F101" s="201" t="s">
        <v>167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P102+SUM(P103:P160)</f>
        <v>0</v>
      </c>
      <c r="Q101" s="206"/>
      <c r="R101" s="207">
        <f>R102+SUM(R103:R160)</f>
        <v>0</v>
      </c>
      <c r="S101" s="206"/>
      <c r="T101" s="208">
        <f>T102+SUM(T103:T160)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72</v>
      </c>
      <c r="AY101" s="209" t="s">
        <v>168</v>
      </c>
      <c r="BK101" s="211">
        <f>BK102+SUM(BK103:BK160)</f>
        <v>0</v>
      </c>
    </row>
    <row r="102" s="2" customFormat="1" ht="33" customHeight="1">
      <c r="A102" s="39"/>
      <c r="B102" s="40"/>
      <c r="C102" s="212" t="s">
        <v>79</v>
      </c>
      <c r="D102" s="212" t="s">
        <v>169</v>
      </c>
      <c r="E102" s="213" t="s">
        <v>170</v>
      </c>
      <c r="F102" s="214" t="s">
        <v>171</v>
      </c>
      <c r="G102" s="215" t="s">
        <v>110</v>
      </c>
      <c r="H102" s="216">
        <v>1330</v>
      </c>
      <c r="I102" s="217"/>
      <c r="J102" s="218">
        <f>ROUND(I102*H102,2)</f>
        <v>0</v>
      </c>
      <c r="K102" s="214" t="s">
        <v>172</v>
      </c>
      <c r="L102" s="219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173</v>
      </c>
      <c r="AT102" s="224" t="s">
        <v>169</v>
      </c>
      <c r="AU102" s="224" t="s">
        <v>79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174</v>
      </c>
      <c r="BM102" s="224" t="s">
        <v>1530</v>
      </c>
    </row>
    <row r="103" s="13" customFormat="1">
      <c r="A103" s="13"/>
      <c r="B103" s="226"/>
      <c r="C103" s="227"/>
      <c r="D103" s="228" t="s">
        <v>176</v>
      </c>
      <c r="E103" s="229" t="s">
        <v>19</v>
      </c>
      <c r="F103" s="230" t="s">
        <v>1531</v>
      </c>
      <c r="G103" s="227"/>
      <c r="H103" s="229" t="s">
        <v>19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176</v>
      </c>
      <c r="AU103" s="236" t="s">
        <v>79</v>
      </c>
      <c r="AV103" s="13" t="s">
        <v>79</v>
      </c>
      <c r="AW103" s="13" t="s">
        <v>33</v>
      </c>
      <c r="AX103" s="13" t="s">
        <v>72</v>
      </c>
      <c r="AY103" s="236" t="s">
        <v>168</v>
      </c>
    </row>
    <row r="104" s="14" customFormat="1">
      <c r="A104" s="14"/>
      <c r="B104" s="237"/>
      <c r="C104" s="238"/>
      <c r="D104" s="228" t="s">
        <v>176</v>
      </c>
      <c r="E104" s="239" t="s">
        <v>19</v>
      </c>
      <c r="F104" s="240" t="s">
        <v>1532</v>
      </c>
      <c r="G104" s="238"/>
      <c r="H104" s="241">
        <v>1330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176</v>
      </c>
      <c r="AU104" s="247" t="s">
        <v>79</v>
      </c>
      <c r="AV104" s="14" t="s">
        <v>81</v>
      </c>
      <c r="AW104" s="14" t="s">
        <v>33</v>
      </c>
      <c r="AX104" s="14" t="s">
        <v>72</v>
      </c>
      <c r="AY104" s="247" t="s">
        <v>168</v>
      </c>
    </row>
    <row r="105" s="15" customFormat="1">
      <c r="A105" s="15"/>
      <c r="B105" s="248"/>
      <c r="C105" s="249"/>
      <c r="D105" s="228" t="s">
        <v>176</v>
      </c>
      <c r="E105" s="250" t="s">
        <v>108</v>
      </c>
      <c r="F105" s="251" t="s">
        <v>180</v>
      </c>
      <c r="G105" s="249"/>
      <c r="H105" s="252">
        <v>1330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8" t="s">
        <v>176</v>
      </c>
      <c r="AU105" s="258" t="s">
        <v>79</v>
      </c>
      <c r="AV105" s="15" t="s">
        <v>174</v>
      </c>
      <c r="AW105" s="15" t="s">
        <v>33</v>
      </c>
      <c r="AX105" s="15" t="s">
        <v>79</v>
      </c>
      <c r="AY105" s="258" t="s">
        <v>168</v>
      </c>
    </row>
    <row r="106" s="2" customFormat="1" ht="33" customHeight="1">
      <c r="A106" s="39"/>
      <c r="B106" s="40"/>
      <c r="C106" s="212" t="s">
        <v>81</v>
      </c>
      <c r="D106" s="212" t="s">
        <v>169</v>
      </c>
      <c r="E106" s="213" t="s">
        <v>181</v>
      </c>
      <c r="F106" s="214" t="s">
        <v>182</v>
      </c>
      <c r="G106" s="215" t="s">
        <v>110</v>
      </c>
      <c r="H106" s="216">
        <v>2330</v>
      </c>
      <c r="I106" s="217"/>
      <c r="J106" s="218">
        <f>ROUND(I106*H106,2)</f>
        <v>0</v>
      </c>
      <c r="K106" s="214" t="s">
        <v>172</v>
      </c>
      <c r="L106" s="219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</v>
      </c>
      <c r="AT106" s="224" t="s">
        <v>169</v>
      </c>
      <c r="AU106" s="224" t="s">
        <v>79</v>
      </c>
      <c r="AY106" s="18" t="s">
        <v>168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174</v>
      </c>
      <c r="BM106" s="224" t="s">
        <v>1533</v>
      </c>
    </row>
    <row r="107" s="13" customFormat="1">
      <c r="A107" s="13"/>
      <c r="B107" s="226"/>
      <c r="C107" s="227"/>
      <c r="D107" s="228" t="s">
        <v>176</v>
      </c>
      <c r="E107" s="229" t="s">
        <v>19</v>
      </c>
      <c r="F107" s="230" t="s">
        <v>1531</v>
      </c>
      <c r="G107" s="227"/>
      <c r="H107" s="229" t="s">
        <v>19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176</v>
      </c>
      <c r="AU107" s="236" t="s">
        <v>79</v>
      </c>
      <c r="AV107" s="13" t="s">
        <v>79</v>
      </c>
      <c r="AW107" s="13" t="s">
        <v>33</v>
      </c>
      <c r="AX107" s="13" t="s">
        <v>72</v>
      </c>
      <c r="AY107" s="236" t="s">
        <v>168</v>
      </c>
    </row>
    <row r="108" s="14" customFormat="1">
      <c r="A108" s="14"/>
      <c r="B108" s="237"/>
      <c r="C108" s="238"/>
      <c r="D108" s="228" t="s">
        <v>176</v>
      </c>
      <c r="E108" s="239" t="s">
        <v>19</v>
      </c>
      <c r="F108" s="240" t="s">
        <v>1534</v>
      </c>
      <c r="G108" s="238"/>
      <c r="H108" s="241">
        <v>2330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176</v>
      </c>
      <c r="AU108" s="247" t="s">
        <v>79</v>
      </c>
      <c r="AV108" s="14" t="s">
        <v>81</v>
      </c>
      <c r="AW108" s="14" t="s">
        <v>33</v>
      </c>
      <c r="AX108" s="14" t="s">
        <v>72</v>
      </c>
      <c r="AY108" s="247" t="s">
        <v>168</v>
      </c>
    </row>
    <row r="109" s="15" customFormat="1">
      <c r="A109" s="15"/>
      <c r="B109" s="248"/>
      <c r="C109" s="249"/>
      <c r="D109" s="228" t="s">
        <v>176</v>
      </c>
      <c r="E109" s="250" t="s">
        <v>111</v>
      </c>
      <c r="F109" s="251" t="s">
        <v>180</v>
      </c>
      <c r="G109" s="249"/>
      <c r="H109" s="252">
        <v>2330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176</v>
      </c>
      <c r="AU109" s="258" t="s">
        <v>79</v>
      </c>
      <c r="AV109" s="15" t="s">
        <v>174</v>
      </c>
      <c r="AW109" s="15" t="s">
        <v>33</v>
      </c>
      <c r="AX109" s="15" t="s">
        <v>79</v>
      </c>
      <c r="AY109" s="258" t="s">
        <v>168</v>
      </c>
    </row>
    <row r="110" s="2" customFormat="1" ht="33" customHeight="1">
      <c r="A110" s="39"/>
      <c r="B110" s="40"/>
      <c r="C110" s="212" t="s">
        <v>186</v>
      </c>
      <c r="D110" s="212" t="s">
        <v>169</v>
      </c>
      <c r="E110" s="213" t="s">
        <v>187</v>
      </c>
      <c r="F110" s="214" t="s">
        <v>188</v>
      </c>
      <c r="G110" s="215" t="s">
        <v>110</v>
      </c>
      <c r="H110" s="216">
        <v>950</v>
      </c>
      <c r="I110" s="217"/>
      <c r="J110" s="218">
        <f>ROUND(I110*H110,2)</f>
        <v>0</v>
      </c>
      <c r="K110" s="214" t="s">
        <v>172</v>
      </c>
      <c r="L110" s="219"/>
      <c r="M110" s="220" t="s">
        <v>19</v>
      </c>
      <c r="N110" s="221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173</v>
      </c>
      <c r="AT110" s="224" t="s">
        <v>169</v>
      </c>
      <c r="AU110" s="224" t="s">
        <v>79</v>
      </c>
      <c r="AY110" s="18" t="s">
        <v>168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174</v>
      </c>
      <c r="BM110" s="224" t="s">
        <v>1535</v>
      </c>
    </row>
    <row r="111" s="13" customFormat="1">
      <c r="A111" s="13"/>
      <c r="B111" s="226"/>
      <c r="C111" s="227"/>
      <c r="D111" s="228" t="s">
        <v>176</v>
      </c>
      <c r="E111" s="229" t="s">
        <v>19</v>
      </c>
      <c r="F111" s="230" t="s">
        <v>1531</v>
      </c>
      <c r="G111" s="227"/>
      <c r="H111" s="229" t="s">
        <v>19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176</v>
      </c>
      <c r="AU111" s="236" t="s">
        <v>79</v>
      </c>
      <c r="AV111" s="13" t="s">
        <v>79</v>
      </c>
      <c r="AW111" s="13" t="s">
        <v>33</v>
      </c>
      <c r="AX111" s="13" t="s">
        <v>72</v>
      </c>
      <c r="AY111" s="236" t="s">
        <v>168</v>
      </c>
    </row>
    <row r="112" s="14" customFormat="1">
      <c r="A112" s="14"/>
      <c r="B112" s="237"/>
      <c r="C112" s="238"/>
      <c r="D112" s="228" t="s">
        <v>176</v>
      </c>
      <c r="E112" s="239" t="s">
        <v>19</v>
      </c>
      <c r="F112" s="240" t="s">
        <v>1523</v>
      </c>
      <c r="G112" s="238"/>
      <c r="H112" s="241">
        <v>950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176</v>
      </c>
      <c r="AU112" s="247" t="s">
        <v>79</v>
      </c>
      <c r="AV112" s="14" t="s">
        <v>81</v>
      </c>
      <c r="AW112" s="14" t="s">
        <v>33</v>
      </c>
      <c r="AX112" s="14" t="s">
        <v>72</v>
      </c>
      <c r="AY112" s="247" t="s">
        <v>168</v>
      </c>
    </row>
    <row r="113" s="15" customFormat="1">
      <c r="A113" s="15"/>
      <c r="B113" s="248"/>
      <c r="C113" s="249"/>
      <c r="D113" s="228" t="s">
        <v>176</v>
      </c>
      <c r="E113" s="250" t="s">
        <v>115</v>
      </c>
      <c r="F113" s="251" t="s">
        <v>180</v>
      </c>
      <c r="G113" s="249"/>
      <c r="H113" s="252">
        <v>950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176</v>
      </c>
      <c r="AU113" s="258" t="s">
        <v>79</v>
      </c>
      <c r="AV113" s="15" t="s">
        <v>174</v>
      </c>
      <c r="AW113" s="15" t="s">
        <v>33</v>
      </c>
      <c r="AX113" s="15" t="s">
        <v>79</v>
      </c>
      <c r="AY113" s="258" t="s">
        <v>168</v>
      </c>
    </row>
    <row r="114" s="2" customFormat="1" ht="33" customHeight="1">
      <c r="A114" s="39"/>
      <c r="B114" s="40"/>
      <c r="C114" s="212" t="s">
        <v>174</v>
      </c>
      <c r="D114" s="212" t="s">
        <v>169</v>
      </c>
      <c r="E114" s="213" t="s">
        <v>1536</v>
      </c>
      <c r="F114" s="214" t="s">
        <v>1537</v>
      </c>
      <c r="G114" s="215" t="s">
        <v>110</v>
      </c>
      <c r="H114" s="216">
        <v>30</v>
      </c>
      <c r="I114" s="217"/>
      <c r="J114" s="218">
        <f>ROUND(I114*H114,2)</f>
        <v>0</v>
      </c>
      <c r="K114" s="214" t="s">
        <v>172</v>
      </c>
      <c r="L114" s="219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173</v>
      </c>
      <c r="AT114" s="224" t="s">
        <v>169</v>
      </c>
      <c r="AU114" s="224" t="s">
        <v>79</v>
      </c>
      <c r="AY114" s="18" t="s">
        <v>168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174</v>
      </c>
      <c r="BM114" s="224" t="s">
        <v>1538</v>
      </c>
    </row>
    <row r="115" s="13" customFormat="1">
      <c r="A115" s="13"/>
      <c r="B115" s="226"/>
      <c r="C115" s="227"/>
      <c r="D115" s="228" t="s">
        <v>176</v>
      </c>
      <c r="E115" s="229" t="s">
        <v>19</v>
      </c>
      <c r="F115" s="230" t="s">
        <v>1531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176</v>
      </c>
      <c r="AU115" s="236" t="s">
        <v>79</v>
      </c>
      <c r="AV115" s="13" t="s">
        <v>79</v>
      </c>
      <c r="AW115" s="13" t="s">
        <v>33</v>
      </c>
      <c r="AX115" s="13" t="s">
        <v>72</v>
      </c>
      <c r="AY115" s="236" t="s">
        <v>168</v>
      </c>
    </row>
    <row r="116" s="14" customFormat="1">
      <c r="A116" s="14"/>
      <c r="B116" s="237"/>
      <c r="C116" s="238"/>
      <c r="D116" s="228" t="s">
        <v>176</v>
      </c>
      <c r="E116" s="239" t="s">
        <v>19</v>
      </c>
      <c r="F116" s="240" t="s">
        <v>316</v>
      </c>
      <c r="G116" s="238"/>
      <c r="H116" s="241">
        <v>30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176</v>
      </c>
      <c r="AU116" s="247" t="s">
        <v>79</v>
      </c>
      <c r="AV116" s="14" t="s">
        <v>81</v>
      </c>
      <c r="AW116" s="14" t="s">
        <v>33</v>
      </c>
      <c r="AX116" s="14" t="s">
        <v>72</v>
      </c>
      <c r="AY116" s="247" t="s">
        <v>168</v>
      </c>
    </row>
    <row r="117" s="15" customFormat="1">
      <c r="A117" s="15"/>
      <c r="B117" s="248"/>
      <c r="C117" s="249"/>
      <c r="D117" s="228" t="s">
        <v>176</v>
      </c>
      <c r="E117" s="250" t="s">
        <v>118</v>
      </c>
      <c r="F117" s="251" t="s">
        <v>180</v>
      </c>
      <c r="G117" s="249"/>
      <c r="H117" s="252">
        <v>30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176</v>
      </c>
      <c r="AU117" s="258" t="s">
        <v>79</v>
      </c>
      <c r="AV117" s="15" t="s">
        <v>174</v>
      </c>
      <c r="AW117" s="15" t="s">
        <v>33</v>
      </c>
      <c r="AX117" s="15" t="s">
        <v>79</v>
      </c>
      <c r="AY117" s="258" t="s">
        <v>168</v>
      </c>
    </row>
    <row r="118" s="2" customFormat="1" ht="111.75" customHeight="1">
      <c r="A118" s="39"/>
      <c r="B118" s="40"/>
      <c r="C118" s="259" t="s">
        <v>196</v>
      </c>
      <c r="D118" s="259" t="s">
        <v>203</v>
      </c>
      <c r="E118" s="260" t="s">
        <v>204</v>
      </c>
      <c r="F118" s="261" t="s">
        <v>205</v>
      </c>
      <c r="G118" s="262" t="s">
        <v>110</v>
      </c>
      <c r="H118" s="263">
        <v>3660</v>
      </c>
      <c r="I118" s="264"/>
      <c r="J118" s="265">
        <f>ROUND(I118*H118,2)</f>
        <v>0</v>
      </c>
      <c r="K118" s="261" t="s">
        <v>172</v>
      </c>
      <c r="L118" s="45"/>
      <c r="M118" s="266" t="s">
        <v>19</v>
      </c>
      <c r="N118" s="267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174</v>
      </c>
      <c r="AT118" s="224" t="s">
        <v>203</v>
      </c>
      <c r="AU118" s="224" t="s">
        <v>79</v>
      </c>
      <c r="AY118" s="18" t="s">
        <v>168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174</v>
      </c>
      <c r="BM118" s="224" t="s">
        <v>1539</v>
      </c>
    </row>
    <row r="119" s="2" customFormat="1">
      <c r="A119" s="39"/>
      <c r="B119" s="40"/>
      <c r="C119" s="41"/>
      <c r="D119" s="228" t="s">
        <v>207</v>
      </c>
      <c r="E119" s="41"/>
      <c r="F119" s="268" t="s">
        <v>208</v>
      </c>
      <c r="G119" s="41"/>
      <c r="H119" s="41"/>
      <c r="I119" s="269"/>
      <c r="J119" s="41"/>
      <c r="K119" s="41"/>
      <c r="L119" s="45"/>
      <c r="M119" s="270"/>
      <c r="N119" s="27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207</v>
      </c>
      <c r="AU119" s="18" t="s">
        <v>79</v>
      </c>
    </row>
    <row r="120" s="14" customFormat="1">
      <c r="A120" s="14"/>
      <c r="B120" s="237"/>
      <c r="C120" s="238"/>
      <c r="D120" s="228" t="s">
        <v>176</v>
      </c>
      <c r="E120" s="239" t="s">
        <v>19</v>
      </c>
      <c r="F120" s="240" t="s">
        <v>1540</v>
      </c>
      <c r="G120" s="238"/>
      <c r="H120" s="241">
        <v>3660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176</v>
      </c>
      <c r="AU120" s="247" t="s">
        <v>79</v>
      </c>
      <c r="AV120" s="14" t="s">
        <v>81</v>
      </c>
      <c r="AW120" s="14" t="s">
        <v>33</v>
      </c>
      <c r="AX120" s="14" t="s">
        <v>79</v>
      </c>
      <c r="AY120" s="247" t="s">
        <v>168</v>
      </c>
    </row>
    <row r="121" s="2" customFormat="1" ht="111.75" customHeight="1">
      <c r="A121" s="39"/>
      <c r="B121" s="40"/>
      <c r="C121" s="259" t="s">
        <v>202</v>
      </c>
      <c r="D121" s="259" t="s">
        <v>203</v>
      </c>
      <c r="E121" s="260" t="s">
        <v>210</v>
      </c>
      <c r="F121" s="261" t="s">
        <v>211</v>
      </c>
      <c r="G121" s="262" t="s">
        <v>110</v>
      </c>
      <c r="H121" s="263">
        <v>950</v>
      </c>
      <c r="I121" s="264"/>
      <c r="J121" s="265">
        <f>ROUND(I121*H121,2)</f>
        <v>0</v>
      </c>
      <c r="K121" s="261" t="s">
        <v>172</v>
      </c>
      <c r="L121" s="45"/>
      <c r="M121" s="266" t="s">
        <v>19</v>
      </c>
      <c r="N121" s="267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174</v>
      </c>
      <c r="AT121" s="224" t="s">
        <v>203</v>
      </c>
      <c r="AU121" s="224" t="s">
        <v>79</v>
      </c>
      <c r="AY121" s="18" t="s">
        <v>168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174</v>
      </c>
      <c r="BM121" s="224" t="s">
        <v>1541</v>
      </c>
    </row>
    <row r="122" s="14" customFormat="1">
      <c r="A122" s="14"/>
      <c r="B122" s="237"/>
      <c r="C122" s="238"/>
      <c r="D122" s="228" t="s">
        <v>176</v>
      </c>
      <c r="E122" s="239" t="s">
        <v>19</v>
      </c>
      <c r="F122" s="240" t="s">
        <v>115</v>
      </c>
      <c r="G122" s="238"/>
      <c r="H122" s="241">
        <v>950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176</v>
      </c>
      <c r="AU122" s="247" t="s">
        <v>79</v>
      </c>
      <c r="AV122" s="14" t="s">
        <v>81</v>
      </c>
      <c r="AW122" s="14" t="s">
        <v>33</v>
      </c>
      <c r="AX122" s="14" t="s">
        <v>79</v>
      </c>
      <c r="AY122" s="247" t="s">
        <v>168</v>
      </c>
    </row>
    <row r="123" s="2" customFormat="1" ht="111.75" customHeight="1">
      <c r="A123" s="39"/>
      <c r="B123" s="40"/>
      <c r="C123" s="259" t="s">
        <v>209</v>
      </c>
      <c r="D123" s="259" t="s">
        <v>203</v>
      </c>
      <c r="E123" s="260" t="s">
        <v>213</v>
      </c>
      <c r="F123" s="261" t="s">
        <v>214</v>
      </c>
      <c r="G123" s="262" t="s">
        <v>110</v>
      </c>
      <c r="H123" s="263">
        <v>30</v>
      </c>
      <c r="I123" s="264"/>
      <c r="J123" s="265">
        <f>ROUND(I123*H123,2)</f>
        <v>0</v>
      </c>
      <c r="K123" s="261" t="s">
        <v>172</v>
      </c>
      <c r="L123" s="45"/>
      <c r="M123" s="266" t="s">
        <v>19</v>
      </c>
      <c r="N123" s="267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174</v>
      </c>
      <c r="AT123" s="224" t="s">
        <v>203</v>
      </c>
      <c r="AU123" s="224" t="s">
        <v>79</v>
      </c>
      <c r="AY123" s="18" t="s">
        <v>168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174</v>
      </c>
      <c r="BM123" s="224" t="s">
        <v>1542</v>
      </c>
    </row>
    <row r="124" s="14" customFormat="1">
      <c r="A124" s="14"/>
      <c r="B124" s="237"/>
      <c r="C124" s="238"/>
      <c r="D124" s="228" t="s">
        <v>176</v>
      </c>
      <c r="E124" s="239" t="s">
        <v>19</v>
      </c>
      <c r="F124" s="240" t="s">
        <v>118</v>
      </c>
      <c r="G124" s="238"/>
      <c r="H124" s="241">
        <v>30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176</v>
      </c>
      <c r="AU124" s="247" t="s">
        <v>79</v>
      </c>
      <c r="AV124" s="14" t="s">
        <v>81</v>
      </c>
      <c r="AW124" s="14" t="s">
        <v>33</v>
      </c>
      <c r="AX124" s="14" t="s">
        <v>79</v>
      </c>
      <c r="AY124" s="247" t="s">
        <v>168</v>
      </c>
    </row>
    <row r="125" s="2" customFormat="1" ht="90" customHeight="1">
      <c r="A125" s="39"/>
      <c r="B125" s="40"/>
      <c r="C125" s="259" t="s">
        <v>173</v>
      </c>
      <c r="D125" s="259" t="s">
        <v>203</v>
      </c>
      <c r="E125" s="260" t="s">
        <v>222</v>
      </c>
      <c r="F125" s="261" t="s">
        <v>223</v>
      </c>
      <c r="G125" s="262" t="s">
        <v>224</v>
      </c>
      <c r="H125" s="263">
        <v>4</v>
      </c>
      <c r="I125" s="264"/>
      <c r="J125" s="265">
        <f>ROUND(I125*H125,2)</f>
        <v>0</v>
      </c>
      <c r="K125" s="261" t="s">
        <v>172</v>
      </c>
      <c r="L125" s="45"/>
      <c r="M125" s="266" t="s">
        <v>19</v>
      </c>
      <c r="N125" s="267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219</v>
      </c>
      <c r="AT125" s="224" t="s">
        <v>203</v>
      </c>
      <c r="AU125" s="224" t="s">
        <v>79</v>
      </c>
      <c r="AY125" s="18" t="s">
        <v>168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219</v>
      </c>
      <c r="BM125" s="224" t="s">
        <v>1543</v>
      </c>
    </row>
    <row r="126" s="2" customFormat="1" ht="90" customHeight="1">
      <c r="A126" s="39"/>
      <c r="B126" s="40"/>
      <c r="C126" s="259" t="s">
        <v>216</v>
      </c>
      <c r="D126" s="259" t="s">
        <v>203</v>
      </c>
      <c r="E126" s="260" t="s">
        <v>229</v>
      </c>
      <c r="F126" s="261" t="s">
        <v>230</v>
      </c>
      <c r="G126" s="262" t="s">
        <v>224</v>
      </c>
      <c r="H126" s="263">
        <v>4</v>
      </c>
      <c r="I126" s="264"/>
      <c r="J126" s="265">
        <f>ROUND(I126*H126,2)</f>
        <v>0</v>
      </c>
      <c r="K126" s="261" t="s">
        <v>172</v>
      </c>
      <c r="L126" s="45"/>
      <c r="M126" s="266" t="s">
        <v>19</v>
      </c>
      <c r="N126" s="267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219</v>
      </c>
      <c r="AT126" s="224" t="s">
        <v>203</v>
      </c>
      <c r="AU126" s="224" t="s">
        <v>79</v>
      </c>
      <c r="AY126" s="18" t="s">
        <v>168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219</v>
      </c>
      <c r="BM126" s="224" t="s">
        <v>1544</v>
      </c>
    </row>
    <row r="127" s="2" customFormat="1" ht="90" customHeight="1">
      <c r="A127" s="39"/>
      <c r="B127" s="40"/>
      <c r="C127" s="259" t="s">
        <v>221</v>
      </c>
      <c r="D127" s="259" t="s">
        <v>203</v>
      </c>
      <c r="E127" s="260" t="s">
        <v>234</v>
      </c>
      <c r="F127" s="261" t="s">
        <v>235</v>
      </c>
      <c r="G127" s="262" t="s">
        <v>224</v>
      </c>
      <c r="H127" s="263">
        <v>2</v>
      </c>
      <c r="I127" s="264"/>
      <c r="J127" s="265">
        <f>ROUND(I127*H127,2)</f>
        <v>0</v>
      </c>
      <c r="K127" s="261" t="s">
        <v>172</v>
      </c>
      <c r="L127" s="45"/>
      <c r="M127" s="266" t="s">
        <v>19</v>
      </c>
      <c r="N127" s="267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219</v>
      </c>
      <c r="AT127" s="224" t="s">
        <v>203</v>
      </c>
      <c r="AU127" s="224" t="s">
        <v>79</v>
      </c>
      <c r="AY127" s="18" t="s">
        <v>168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219</v>
      </c>
      <c r="BM127" s="224" t="s">
        <v>1545</v>
      </c>
    </row>
    <row r="128" s="2" customFormat="1" ht="90" customHeight="1">
      <c r="A128" s="39"/>
      <c r="B128" s="40"/>
      <c r="C128" s="259" t="s">
        <v>228</v>
      </c>
      <c r="D128" s="259" t="s">
        <v>203</v>
      </c>
      <c r="E128" s="260" t="s">
        <v>1546</v>
      </c>
      <c r="F128" s="261" t="s">
        <v>1547</v>
      </c>
      <c r="G128" s="262" t="s">
        <v>224</v>
      </c>
      <c r="H128" s="263">
        <v>4</v>
      </c>
      <c r="I128" s="264"/>
      <c r="J128" s="265">
        <f>ROUND(I128*H128,2)</f>
        <v>0</v>
      </c>
      <c r="K128" s="261" t="s">
        <v>172</v>
      </c>
      <c r="L128" s="45"/>
      <c r="M128" s="266" t="s">
        <v>19</v>
      </c>
      <c r="N128" s="267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219</v>
      </c>
      <c r="AT128" s="224" t="s">
        <v>203</v>
      </c>
      <c r="AU128" s="224" t="s">
        <v>79</v>
      </c>
      <c r="AY128" s="18" t="s">
        <v>168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219</v>
      </c>
      <c r="BM128" s="224" t="s">
        <v>1548</v>
      </c>
    </row>
    <row r="129" s="2" customFormat="1" ht="49.05" customHeight="1">
      <c r="A129" s="39"/>
      <c r="B129" s="40"/>
      <c r="C129" s="212" t="s">
        <v>227</v>
      </c>
      <c r="D129" s="212" t="s">
        <v>169</v>
      </c>
      <c r="E129" s="213" t="s">
        <v>248</v>
      </c>
      <c r="F129" s="214" t="s">
        <v>249</v>
      </c>
      <c r="G129" s="215" t="s">
        <v>224</v>
      </c>
      <c r="H129" s="216">
        <v>8</v>
      </c>
      <c r="I129" s="217"/>
      <c r="J129" s="218">
        <f>ROUND(I129*H129,2)</f>
        <v>0</v>
      </c>
      <c r="K129" s="214" t="s">
        <v>172</v>
      </c>
      <c r="L129" s="219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250</v>
      </c>
      <c r="AT129" s="224" t="s">
        <v>169</v>
      </c>
      <c r="AU129" s="224" t="s">
        <v>79</v>
      </c>
      <c r="AY129" s="18" t="s">
        <v>168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251</v>
      </c>
      <c r="BM129" s="224" t="s">
        <v>1549</v>
      </c>
    </row>
    <row r="130" s="13" customFormat="1">
      <c r="A130" s="13"/>
      <c r="B130" s="226"/>
      <c r="C130" s="227"/>
      <c r="D130" s="228" t="s">
        <v>176</v>
      </c>
      <c r="E130" s="229" t="s">
        <v>19</v>
      </c>
      <c r="F130" s="230" t="s">
        <v>1531</v>
      </c>
      <c r="G130" s="227"/>
      <c r="H130" s="229" t="s">
        <v>19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176</v>
      </c>
      <c r="AU130" s="236" t="s">
        <v>79</v>
      </c>
      <c r="AV130" s="13" t="s">
        <v>79</v>
      </c>
      <c r="AW130" s="13" t="s">
        <v>33</v>
      </c>
      <c r="AX130" s="13" t="s">
        <v>72</v>
      </c>
      <c r="AY130" s="236" t="s">
        <v>168</v>
      </c>
    </row>
    <row r="131" s="13" customFormat="1">
      <c r="A131" s="13"/>
      <c r="B131" s="226"/>
      <c r="C131" s="227"/>
      <c r="D131" s="228" t="s">
        <v>176</v>
      </c>
      <c r="E131" s="229" t="s">
        <v>19</v>
      </c>
      <c r="F131" s="230" t="s">
        <v>262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176</v>
      </c>
      <c r="AU131" s="236" t="s">
        <v>79</v>
      </c>
      <c r="AV131" s="13" t="s">
        <v>79</v>
      </c>
      <c r="AW131" s="13" t="s">
        <v>33</v>
      </c>
      <c r="AX131" s="13" t="s">
        <v>72</v>
      </c>
      <c r="AY131" s="236" t="s">
        <v>168</v>
      </c>
    </row>
    <row r="132" s="14" customFormat="1">
      <c r="A132" s="14"/>
      <c r="B132" s="237"/>
      <c r="C132" s="238"/>
      <c r="D132" s="228" t="s">
        <v>176</v>
      </c>
      <c r="E132" s="239" t="s">
        <v>19</v>
      </c>
      <c r="F132" s="240" t="s">
        <v>186</v>
      </c>
      <c r="G132" s="238"/>
      <c r="H132" s="241">
        <v>3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176</v>
      </c>
      <c r="AU132" s="247" t="s">
        <v>79</v>
      </c>
      <c r="AV132" s="14" t="s">
        <v>81</v>
      </c>
      <c r="AW132" s="14" t="s">
        <v>33</v>
      </c>
      <c r="AX132" s="14" t="s">
        <v>72</v>
      </c>
      <c r="AY132" s="247" t="s">
        <v>168</v>
      </c>
    </row>
    <row r="133" s="13" customFormat="1">
      <c r="A133" s="13"/>
      <c r="B133" s="226"/>
      <c r="C133" s="227"/>
      <c r="D133" s="228" t="s">
        <v>176</v>
      </c>
      <c r="E133" s="229" t="s">
        <v>19</v>
      </c>
      <c r="F133" s="230" t="s">
        <v>263</v>
      </c>
      <c r="G133" s="227"/>
      <c r="H133" s="229" t="s">
        <v>19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176</v>
      </c>
      <c r="AU133" s="236" t="s">
        <v>79</v>
      </c>
      <c r="AV133" s="13" t="s">
        <v>79</v>
      </c>
      <c r="AW133" s="13" t="s">
        <v>33</v>
      </c>
      <c r="AX133" s="13" t="s">
        <v>72</v>
      </c>
      <c r="AY133" s="236" t="s">
        <v>168</v>
      </c>
    </row>
    <row r="134" s="14" customFormat="1">
      <c r="A134" s="14"/>
      <c r="B134" s="237"/>
      <c r="C134" s="238"/>
      <c r="D134" s="228" t="s">
        <v>176</v>
      </c>
      <c r="E134" s="239" t="s">
        <v>19</v>
      </c>
      <c r="F134" s="240" t="s">
        <v>196</v>
      </c>
      <c r="G134" s="238"/>
      <c r="H134" s="241">
        <v>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176</v>
      </c>
      <c r="AU134" s="247" t="s">
        <v>79</v>
      </c>
      <c r="AV134" s="14" t="s">
        <v>81</v>
      </c>
      <c r="AW134" s="14" t="s">
        <v>33</v>
      </c>
      <c r="AX134" s="14" t="s">
        <v>72</v>
      </c>
      <c r="AY134" s="247" t="s">
        <v>168</v>
      </c>
    </row>
    <row r="135" s="15" customFormat="1">
      <c r="A135" s="15"/>
      <c r="B135" s="248"/>
      <c r="C135" s="249"/>
      <c r="D135" s="228" t="s">
        <v>176</v>
      </c>
      <c r="E135" s="250" t="s">
        <v>19</v>
      </c>
      <c r="F135" s="251" t="s">
        <v>180</v>
      </c>
      <c r="G135" s="249"/>
      <c r="H135" s="252">
        <v>8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176</v>
      </c>
      <c r="AU135" s="258" t="s">
        <v>79</v>
      </c>
      <c r="AV135" s="15" t="s">
        <v>174</v>
      </c>
      <c r="AW135" s="15" t="s">
        <v>33</v>
      </c>
      <c r="AX135" s="15" t="s">
        <v>79</v>
      </c>
      <c r="AY135" s="258" t="s">
        <v>168</v>
      </c>
    </row>
    <row r="136" s="2" customFormat="1" ht="49.05" customHeight="1">
      <c r="A136" s="39"/>
      <c r="B136" s="40"/>
      <c r="C136" s="212" t="s">
        <v>238</v>
      </c>
      <c r="D136" s="212" t="s">
        <v>169</v>
      </c>
      <c r="E136" s="213" t="s">
        <v>1550</v>
      </c>
      <c r="F136" s="214" t="s">
        <v>1551</v>
      </c>
      <c r="G136" s="215" t="s">
        <v>224</v>
      </c>
      <c r="H136" s="216">
        <v>2</v>
      </c>
      <c r="I136" s="217"/>
      <c r="J136" s="218">
        <f>ROUND(I136*H136,2)</f>
        <v>0</v>
      </c>
      <c r="K136" s="214" t="s">
        <v>172</v>
      </c>
      <c r="L136" s="219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250</v>
      </c>
      <c r="AT136" s="224" t="s">
        <v>169</v>
      </c>
      <c r="AU136" s="224" t="s">
        <v>79</v>
      </c>
      <c r="AY136" s="18" t="s">
        <v>168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251</v>
      </c>
      <c r="BM136" s="224" t="s">
        <v>1552</v>
      </c>
    </row>
    <row r="137" s="13" customFormat="1">
      <c r="A137" s="13"/>
      <c r="B137" s="226"/>
      <c r="C137" s="227"/>
      <c r="D137" s="228" t="s">
        <v>176</v>
      </c>
      <c r="E137" s="229" t="s">
        <v>19</v>
      </c>
      <c r="F137" s="230" t="s">
        <v>1531</v>
      </c>
      <c r="G137" s="227"/>
      <c r="H137" s="229" t="s">
        <v>19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176</v>
      </c>
      <c r="AU137" s="236" t="s">
        <v>79</v>
      </c>
      <c r="AV137" s="13" t="s">
        <v>79</v>
      </c>
      <c r="AW137" s="13" t="s">
        <v>33</v>
      </c>
      <c r="AX137" s="13" t="s">
        <v>72</v>
      </c>
      <c r="AY137" s="236" t="s">
        <v>168</v>
      </c>
    </row>
    <row r="138" s="13" customFormat="1">
      <c r="A138" s="13"/>
      <c r="B138" s="226"/>
      <c r="C138" s="227"/>
      <c r="D138" s="228" t="s">
        <v>176</v>
      </c>
      <c r="E138" s="229" t="s">
        <v>19</v>
      </c>
      <c r="F138" s="230" t="s">
        <v>1553</v>
      </c>
      <c r="G138" s="227"/>
      <c r="H138" s="229" t="s">
        <v>19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176</v>
      </c>
      <c r="AU138" s="236" t="s">
        <v>79</v>
      </c>
      <c r="AV138" s="13" t="s">
        <v>79</v>
      </c>
      <c r="AW138" s="13" t="s">
        <v>33</v>
      </c>
      <c r="AX138" s="13" t="s">
        <v>72</v>
      </c>
      <c r="AY138" s="236" t="s">
        <v>168</v>
      </c>
    </row>
    <row r="139" s="14" customFormat="1">
      <c r="A139" s="14"/>
      <c r="B139" s="237"/>
      <c r="C139" s="238"/>
      <c r="D139" s="228" t="s">
        <v>176</v>
      </c>
      <c r="E139" s="239" t="s">
        <v>19</v>
      </c>
      <c r="F139" s="240" t="s">
        <v>81</v>
      </c>
      <c r="G139" s="238"/>
      <c r="H139" s="241">
        <v>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176</v>
      </c>
      <c r="AU139" s="247" t="s">
        <v>79</v>
      </c>
      <c r="AV139" s="14" t="s">
        <v>81</v>
      </c>
      <c r="AW139" s="14" t="s">
        <v>33</v>
      </c>
      <c r="AX139" s="14" t="s">
        <v>72</v>
      </c>
      <c r="AY139" s="247" t="s">
        <v>168</v>
      </c>
    </row>
    <row r="140" s="15" customFormat="1">
      <c r="A140" s="15"/>
      <c r="B140" s="248"/>
      <c r="C140" s="249"/>
      <c r="D140" s="228" t="s">
        <v>176</v>
      </c>
      <c r="E140" s="250" t="s">
        <v>19</v>
      </c>
      <c r="F140" s="251" t="s">
        <v>180</v>
      </c>
      <c r="G140" s="249"/>
      <c r="H140" s="252">
        <v>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176</v>
      </c>
      <c r="AU140" s="258" t="s">
        <v>79</v>
      </c>
      <c r="AV140" s="15" t="s">
        <v>174</v>
      </c>
      <c r="AW140" s="15" t="s">
        <v>33</v>
      </c>
      <c r="AX140" s="15" t="s">
        <v>79</v>
      </c>
      <c r="AY140" s="258" t="s">
        <v>168</v>
      </c>
    </row>
    <row r="141" s="2" customFormat="1" ht="49.05" customHeight="1">
      <c r="A141" s="39"/>
      <c r="B141" s="40"/>
      <c r="C141" s="212" t="s">
        <v>243</v>
      </c>
      <c r="D141" s="212" t="s">
        <v>169</v>
      </c>
      <c r="E141" s="213" t="s">
        <v>1554</v>
      </c>
      <c r="F141" s="214" t="s">
        <v>1555</v>
      </c>
      <c r="G141" s="215" t="s">
        <v>224</v>
      </c>
      <c r="H141" s="216">
        <v>1</v>
      </c>
      <c r="I141" s="217"/>
      <c r="J141" s="218">
        <f>ROUND(I141*H141,2)</f>
        <v>0</v>
      </c>
      <c r="K141" s="214" t="s">
        <v>256</v>
      </c>
      <c r="L141" s="219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250</v>
      </c>
      <c r="AT141" s="224" t="s">
        <v>169</v>
      </c>
      <c r="AU141" s="224" t="s">
        <v>79</v>
      </c>
      <c r="AY141" s="18" t="s">
        <v>168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251</v>
      </c>
      <c r="BM141" s="224" t="s">
        <v>1556</v>
      </c>
    </row>
    <row r="142" s="13" customFormat="1">
      <c r="A142" s="13"/>
      <c r="B142" s="226"/>
      <c r="C142" s="227"/>
      <c r="D142" s="228" t="s">
        <v>176</v>
      </c>
      <c r="E142" s="229" t="s">
        <v>19</v>
      </c>
      <c r="F142" s="230" t="s">
        <v>1531</v>
      </c>
      <c r="G142" s="227"/>
      <c r="H142" s="229" t="s">
        <v>19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176</v>
      </c>
      <c r="AU142" s="236" t="s">
        <v>79</v>
      </c>
      <c r="AV142" s="13" t="s">
        <v>79</v>
      </c>
      <c r="AW142" s="13" t="s">
        <v>33</v>
      </c>
      <c r="AX142" s="13" t="s">
        <v>72</v>
      </c>
      <c r="AY142" s="236" t="s">
        <v>168</v>
      </c>
    </row>
    <row r="143" s="14" customFormat="1">
      <c r="A143" s="14"/>
      <c r="B143" s="237"/>
      <c r="C143" s="238"/>
      <c r="D143" s="228" t="s">
        <v>176</v>
      </c>
      <c r="E143" s="239" t="s">
        <v>19</v>
      </c>
      <c r="F143" s="240" t="s">
        <v>1557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176</v>
      </c>
      <c r="AU143" s="247" t="s">
        <v>79</v>
      </c>
      <c r="AV143" s="14" t="s">
        <v>81</v>
      </c>
      <c r="AW143" s="14" t="s">
        <v>33</v>
      </c>
      <c r="AX143" s="14" t="s">
        <v>72</v>
      </c>
      <c r="AY143" s="247" t="s">
        <v>168</v>
      </c>
    </row>
    <row r="144" s="15" customFormat="1">
      <c r="A144" s="15"/>
      <c r="B144" s="248"/>
      <c r="C144" s="249"/>
      <c r="D144" s="228" t="s">
        <v>176</v>
      </c>
      <c r="E144" s="250" t="s">
        <v>19</v>
      </c>
      <c r="F144" s="251" t="s">
        <v>180</v>
      </c>
      <c r="G144" s="249"/>
      <c r="H144" s="252">
        <v>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176</v>
      </c>
      <c r="AU144" s="258" t="s">
        <v>79</v>
      </c>
      <c r="AV144" s="15" t="s">
        <v>174</v>
      </c>
      <c r="AW144" s="15" t="s">
        <v>33</v>
      </c>
      <c r="AX144" s="15" t="s">
        <v>79</v>
      </c>
      <c r="AY144" s="258" t="s">
        <v>168</v>
      </c>
    </row>
    <row r="145" s="2" customFormat="1" ht="62.7" customHeight="1">
      <c r="A145" s="39"/>
      <c r="B145" s="40"/>
      <c r="C145" s="259" t="s">
        <v>8</v>
      </c>
      <c r="D145" s="259" t="s">
        <v>203</v>
      </c>
      <c r="E145" s="260" t="s">
        <v>259</v>
      </c>
      <c r="F145" s="261" t="s">
        <v>260</v>
      </c>
      <c r="G145" s="262" t="s">
        <v>224</v>
      </c>
      <c r="H145" s="263">
        <v>8</v>
      </c>
      <c r="I145" s="264"/>
      <c r="J145" s="265">
        <f>ROUND(I145*H145,2)</f>
        <v>0</v>
      </c>
      <c r="K145" s="261" t="s">
        <v>172</v>
      </c>
      <c r="L145" s="45"/>
      <c r="M145" s="266" t="s">
        <v>19</v>
      </c>
      <c r="N145" s="267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174</v>
      </c>
      <c r="AT145" s="224" t="s">
        <v>203</v>
      </c>
      <c r="AU145" s="224" t="s">
        <v>79</v>
      </c>
      <c r="AY145" s="18" t="s">
        <v>168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174</v>
      </c>
      <c r="BM145" s="224" t="s">
        <v>1558</v>
      </c>
    </row>
    <row r="146" s="13" customFormat="1">
      <c r="A146" s="13"/>
      <c r="B146" s="226"/>
      <c r="C146" s="227"/>
      <c r="D146" s="228" t="s">
        <v>176</v>
      </c>
      <c r="E146" s="229" t="s">
        <v>19</v>
      </c>
      <c r="F146" s="230" t="s">
        <v>1531</v>
      </c>
      <c r="G146" s="227"/>
      <c r="H146" s="229" t="s">
        <v>19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176</v>
      </c>
      <c r="AU146" s="236" t="s">
        <v>79</v>
      </c>
      <c r="AV146" s="13" t="s">
        <v>79</v>
      </c>
      <c r="AW146" s="13" t="s">
        <v>33</v>
      </c>
      <c r="AX146" s="13" t="s">
        <v>72</v>
      </c>
      <c r="AY146" s="236" t="s">
        <v>168</v>
      </c>
    </row>
    <row r="147" s="13" customFormat="1">
      <c r="A147" s="13"/>
      <c r="B147" s="226"/>
      <c r="C147" s="227"/>
      <c r="D147" s="228" t="s">
        <v>176</v>
      </c>
      <c r="E147" s="229" t="s">
        <v>19</v>
      </c>
      <c r="F147" s="230" t="s">
        <v>262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176</v>
      </c>
      <c r="AU147" s="236" t="s">
        <v>79</v>
      </c>
      <c r="AV147" s="13" t="s">
        <v>79</v>
      </c>
      <c r="AW147" s="13" t="s">
        <v>33</v>
      </c>
      <c r="AX147" s="13" t="s">
        <v>72</v>
      </c>
      <c r="AY147" s="236" t="s">
        <v>168</v>
      </c>
    </row>
    <row r="148" s="14" customFormat="1">
      <c r="A148" s="14"/>
      <c r="B148" s="237"/>
      <c r="C148" s="238"/>
      <c r="D148" s="228" t="s">
        <v>176</v>
      </c>
      <c r="E148" s="239" t="s">
        <v>19</v>
      </c>
      <c r="F148" s="240" t="s">
        <v>186</v>
      </c>
      <c r="G148" s="238"/>
      <c r="H148" s="241">
        <v>3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176</v>
      </c>
      <c r="AU148" s="247" t="s">
        <v>79</v>
      </c>
      <c r="AV148" s="14" t="s">
        <v>81</v>
      </c>
      <c r="AW148" s="14" t="s">
        <v>33</v>
      </c>
      <c r="AX148" s="14" t="s">
        <v>72</v>
      </c>
      <c r="AY148" s="247" t="s">
        <v>168</v>
      </c>
    </row>
    <row r="149" s="13" customFormat="1">
      <c r="A149" s="13"/>
      <c r="B149" s="226"/>
      <c r="C149" s="227"/>
      <c r="D149" s="228" t="s">
        <v>176</v>
      </c>
      <c r="E149" s="229" t="s">
        <v>19</v>
      </c>
      <c r="F149" s="230" t="s">
        <v>263</v>
      </c>
      <c r="G149" s="227"/>
      <c r="H149" s="229" t="s">
        <v>19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176</v>
      </c>
      <c r="AU149" s="236" t="s">
        <v>79</v>
      </c>
      <c r="AV149" s="13" t="s">
        <v>79</v>
      </c>
      <c r="AW149" s="13" t="s">
        <v>33</v>
      </c>
      <c r="AX149" s="13" t="s">
        <v>72</v>
      </c>
      <c r="AY149" s="236" t="s">
        <v>168</v>
      </c>
    </row>
    <row r="150" s="14" customFormat="1">
      <c r="A150" s="14"/>
      <c r="B150" s="237"/>
      <c r="C150" s="238"/>
      <c r="D150" s="228" t="s">
        <v>176</v>
      </c>
      <c r="E150" s="239" t="s">
        <v>19</v>
      </c>
      <c r="F150" s="240" t="s">
        <v>196</v>
      </c>
      <c r="G150" s="238"/>
      <c r="H150" s="241">
        <v>5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176</v>
      </c>
      <c r="AU150" s="247" t="s">
        <v>79</v>
      </c>
      <c r="AV150" s="14" t="s">
        <v>81</v>
      </c>
      <c r="AW150" s="14" t="s">
        <v>33</v>
      </c>
      <c r="AX150" s="14" t="s">
        <v>72</v>
      </c>
      <c r="AY150" s="247" t="s">
        <v>168</v>
      </c>
    </row>
    <row r="151" s="15" customFormat="1">
      <c r="A151" s="15"/>
      <c r="B151" s="248"/>
      <c r="C151" s="249"/>
      <c r="D151" s="228" t="s">
        <v>176</v>
      </c>
      <c r="E151" s="250" t="s">
        <v>19</v>
      </c>
      <c r="F151" s="251" t="s">
        <v>180</v>
      </c>
      <c r="G151" s="249"/>
      <c r="H151" s="252">
        <v>8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176</v>
      </c>
      <c r="AU151" s="258" t="s">
        <v>79</v>
      </c>
      <c r="AV151" s="15" t="s">
        <v>174</v>
      </c>
      <c r="AW151" s="15" t="s">
        <v>33</v>
      </c>
      <c r="AX151" s="15" t="s">
        <v>79</v>
      </c>
      <c r="AY151" s="258" t="s">
        <v>168</v>
      </c>
    </row>
    <row r="152" s="2" customFormat="1" ht="62.7" customHeight="1">
      <c r="A152" s="39"/>
      <c r="B152" s="40"/>
      <c r="C152" s="259" t="s">
        <v>253</v>
      </c>
      <c r="D152" s="259" t="s">
        <v>203</v>
      </c>
      <c r="E152" s="260" t="s">
        <v>264</v>
      </c>
      <c r="F152" s="261" t="s">
        <v>265</v>
      </c>
      <c r="G152" s="262" t="s">
        <v>224</v>
      </c>
      <c r="H152" s="263">
        <v>2</v>
      </c>
      <c r="I152" s="264"/>
      <c r="J152" s="265">
        <f>ROUND(I152*H152,2)</f>
        <v>0</v>
      </c>
      <c r="K152" s="261" t="s">
        <v>172</v>
      </c>
      <c r="L152" s="45"/>
      <c r="M152" s="266" t="s">
        <v>19</v>
      </c>
      <c r="N152" s="267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174</v>
      </c>
      <c r="AT152" s="224" t="s">
        <v>203</v>
      </c>
      <c r="AU152" s="224" t="s">
        <v>79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174</v>
      </c>
      <c r="BM152" s="224" t="s">
        <v>1559</v>
      </c>
    </row>
    <row r="153" s="13" customFormat="1">
      <c r="A153" s="13"/>
      <c r="B153" s="226"/>
      <c r="C153" s="227"/>
      <c r="D153" s="228" t="s">
        <v>176</v>
      </c>
      <c r="E153" s="229" t="s">
        <v>19</v>
      </c>
      <c r="F153" s="230" t="s">
        <v>1531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176</v>
      </c>
      <c r="AU153" s="236" t="s">
        <v>79</v>
      </c>
      <c r="AV153" s="13" t="s">
        <v>79</v>
      </c>
      <c r="AW153" s="13" t="s">
        <v>33</v>
      </c>
      <c r="AX153" s="13" t="s">
        <v>72</v>
      </c>
      <c r="AY153" s="236" t="s">
        <v>168</v>
      </c>
    </row>
    <row r="154" s="13" customFormat="1">
      <c r="A154" s="13"/>
      <c r="B154" s="226"/>
      <c r="C154" s="227"/>
      <c r="D154" s="228" t="s">
        <v>176</v>
      </c>
      <c r="E154" s="229" t="s">
        <v>19</v>
      </c>
      <c r="F154" s="230" t="s">
        <v>1553</v>
      </c>
      <c r="G154" s="227"/>
      <c r="H154" s="229" t="s">
        <v>19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176</v>
      </c>
      <c r="AU154" s="236" t="s">
        <v>79</v>
      </c>
      <c r="AV154" s="13" t="s">
        <v>79</v>
      </c>
      <c r="AW154" s="13" t="s">
        <v>33</v>
      </c>
      <c r="AX154" s="13" t="s">
        <v>72</v>
      </c>
      <c r="AY154" s="236" t="s">
        <v>168</v>
      </c>
    </row>
    <row r="155" s="14" customFormat="1">
      <c r="A155" s="14"/>
      <c r="B155" s="237"/>
      <c r="C155" s="238"/>
      <c r="D155" s="228" t="s">
        <v>176</v>
      </c>
      <c r="E155" s="239" t="s">
        <v>19</v>
      </c>
      <c r="F155" s="240" t="s">
        <v>81</v>
      </c>
      <c r="G155" s="238"/>
      <c r="H155" s="241">
        <v>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176</v>
      </c>
      <c r="AU155" s="247" t="s">
        <v>79</v>
      </c>
      <c r="AV155" s="14" t="s">
        <v>81</v>
      </c>
      <c r="AW155" s="14" t="s">
        <v>33</v>
      </c>
      <c r="AX155" s="14" t="s">
        <v>79</v>
      </c>
      <c r="AY155" s="247" t="s">
        <v>168</v>
      </c>
    </row>
    <row r="156" s="2" customFormat="1" ht="62.7" customHeight="1">
      <c r="A156" s="39"/>
      <c r="B156" s="40"/>
      <c r="C156" s="259" t="s">
        <v>258</v>
      </c>
      <c r="D156" s="259" t="s">
        <v>203</v>
      </c>
      <c r="E156" s="260" t="s">
        <v>1560</v>
      </c>
      <c r="F156" s="261" t="s">
        <v>1561</v>
      </c>
      <c r="G156" s="262" t="s">
        <v>224</v>
      </c>
      <c r="H156" s="263">
        <v>1</v>
      </c>
      <c r="I156" s="264"/>
      <c r="J156" s="265">
        <f>ROUND(I156*H156,2)</f>
        <v>0</v>
      </c>
      <c r="K156" s="261" t="s">
        <v>172</v>
      </c>
      <c r="L156" s="45"/>
      <c r="M156" s="266" t="s">
        <v>19</v>
      </c>
      <c r="N156" s="267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219</v>
      </c>
      <c r="AT156" s="224" t="s">
        <v>203</v>
      </c>
      <c r="AU156" s="224" t="s">
        <v>79</v>
      </c>
      <c r="AY156" s="18" t="s">
        <v>168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219</v>
      </c>
      <c r="BM156" s="224" t="s">
        <v>1562</v>
      </c>
    </row>
    <row r="157" s="13" customFormat="1">
      <c r="A157" s="13"/>
      <c r="B157" s="226"/>
      <c r="C157" s="227"/>
      <c r="D157" s="228" t="s">
        <v>176</v>
      </c>
      <c r="E157" s="229" t="s">
        <v>19</v>
      </c>
      <c r="F157" s="230" t="s">
        <v>1531</v>
      </c>
      <c r="G157" s="227"/>
      <c r="H157" s="229" t="s">
        <v>19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176</v>
      </c>
      <c r="AU157" s="236" t="s">
        <v>79</v>
      </c>
      <c r="AV157" s="13" t="s">
        <v>79</v>
      </c>
      <c r="AW157" s="13" t="s">
        <v>33</v>
      </c>
      <c r="AX157" s="13" t="s">
        <v>72</v>
      </c>
      <c r="AY157" s="236" t="s">
        <v>168</v>
      </c>
    </row>
    <row r="158" s="13" customFormat="1">
      <c r="A158" s="13"/>
      <c r="B158" s="226"/>
      <c r="C158" s="227"/>
      <c r="D158" s="228" t="s">
        <v>176</v>
      </c>
      <c r="E158" s="229" t="s">
        <v>19</v>
      </c>
      <c r="F158" s="230" t="s">
        <v>1563</v>
      </c>
      <c r="G158" s="227"/>
      <c r="H158" s="229" t="s">
        <v>19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176</v>
      </c>
      <c r="AU158" s="236" t="s">
        <v>79</v>
      </c>
      <c r="AV158" s="13" t="s">
        <v>79</v>
      </c>
      <c r="AW158" s="13" t="s">
        <v>33</v>
      </c>
      <c r="AX158" s="13" t="s">
        <v>72</v>
      </c>
      <c r="AY158" s="236" t="s">
        <v>168</v>
      </c>
    </row>
    <row r="159" s="14" customFormat="1">
      <c r="A159" s="14"/>
      <c r="B159" s="237"/>
      <c r="C159" s="238"/>
      <c r="D159" s="228" t="s">
        <v>176</v>
      </c>
      <c r="E159" s="239" t="s">
        <v>19</v>
      </c>
      <c r="F159" s="240" t="s">
        <v>79</v>
      </c>
      <c r="G159" s="238"/>
      <c r="H159" s="241">
        <v>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176</v>
      </c>
      <c r="AU159" s="247" t="s">
        <v>79</v>
      </c>
      <c r="AV159" s="14" t="s">
        <v>81</v>
      </c>
      <c r="AW159" s="14" t="s">
        <v>33</v>
      </c>
      <c r="AX159" s="14" t="s">
        <v>79</v>
      </c>
      <c r="AY159" s="247" t="s">
        <v>168</v>
      </c>
    </row>
    <row r="160" s="12" customFormat="1" ht="22.8" customHeight="1">
      <c r="A160" s="12"/>
      <c r="B160" s="198"/>
      <c r="C160" s="199"/>
      <c r="D160" s="200" t="s">
        <v>71</v>
      </c>
      <c r="E160" s="272" t="s">
        <v>297</v>
      </c>
      <c r="F160" s="272" t="s">
        <v>298</v>
      </c>
      <c r="G160" s="199"/>
      <c r="H160" s="199"/>
      <c r="I160" s="202"/>
      <c r="J160" s="273">
        <f>BK160</f>
        <v>0</v>
      </c>
      <c r="K160" s="199"/>
      <c r="L160" s="204"/>
      <c r="M160" s="205"/>
      <c r="N160" s="206"/>
      <c r="O160" s="206"/>
      <c r="P160" s="207">
        <f>SUM(P161:P227)</f>
        <v>0</v>
      </c>
      <c r="Q160" s="206"/>
      <c r="R160" s="207">
        <f>SUM(R161:R227)</f>
        <v>0</v>
      </c>
      <c r="S160" s="206"/>
      <c r="T160" s="208">
        <f>SUM(T161:T227)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79</v>
      </c>
      <c r="AT160" s="210" t="s">
        <v>71</v>
      </c>
      <c r="AU160" s="210" t="s">
        <v>79</v>
      </c>
      <c r="AY160" s="209" t="s">
        <v>168</v>
      </c>
      <c r="BK160" s="211">
        <f>SUM(BK161:BK227)</f>
        <v>0</v>
      </c>
    </row>
    <row r="161" s="2" customFormat="1" ht="37.8" customHeight="1">
      <c r="A161" s="39"/>
      <c r="B161" s="40"/>
      <c r="C161" s="212" t="s">
        <v>233</v>
      </c>
      <c r="D161" s="212" t="s">
        <v>169</v>
      </c>
      <c r="E161" s="213" t="s">
        <v>333</v>
      </c>
      <c r="F161" s="214" t="s">
        <v>334</v>
      </c>
      <c r="G161" s="215" t="s">
        <v>224</v>
      </c>
      <c r="H161" s="216">
        <v>8</v>
      </c>
      <c r="I161" s="217"/>
      <c r="J161" s="218">
        <f>ROUND(I161*H161,2)</f>
        <v>0</v>
      </c>
      <c r="K161" s="214" t="s">
        <v>172</v>
      </c>
      <c r="L161" s="219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219</v>
      </c>
      <c r="AT161" s="224" t="s">
        <v>169</v>
      </c>
      <c r="AU161" s="224" t="s">
        <v>81</v>
      </c>
      <c r="AY161" s="18" t="s">
        <v>168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219</v>
      </c>
      <c r="BM161" s="224" t="s">
        <v>1564</v>
      </c>
    </row>
    <row r="162" s="2" customFormat="1" ht="33" customHeight="1">
      <c r="A162" s="39"/>
      <c r="B162" s="40"/>
      <c r="C162" s="212" t="s">
        <v>267</v>
      </c>
      <c r="D162" s="212" t="s">
        <v>169</v>
      </c>
      <c r="E162" s="213" t="s">
        <v>337</v>
      </c>
      <c r="F162" s="214" t="s">
        <v>338</v>
      </c>
      <c r="G162" s="215" t="s">
        <v>110</v>
      </c>
      <c r="H162" s="216">
        <v>2150</v>
      </c>
      <c r="I162" s="217"/>
      <c r="J162" s="218">
        <f>ROUND(I162*H162,2)</f>
        <v>0</v>
      </c>
      <c r="K162" s="214" t="s">
        <v>172</v>
      </c>
      <c r="L162" s="219"/>
      <c r="M162" s="220" t="s">
        <v>19</v>
      </c>
      <c r="N162" s="221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219</v>
      </c>
      <c r="AT162" s="224" t="s">
        <v>169</v>
      </c>
      <c r="AU162" s="224" t="s">
        <v>81</v>
      </c>
      <c r="AY162" s="18" t="s">
        <v>168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219</v>
      </c>
      <c r="BM162" s="224" t="s">
        <v>1565</v>
      </c>
    </row>
    <row r="163" s="13" customFormat="1">
      <c r="A163" s="13"/>
      <c r="B163" s="226"/>
      <c r="C163" s="227"/>
      <c r="D163" s="228" t="s">
        <v>176</v>
      </c>
      <c r="E163" s="229" t="s">
        <v>19</v>
      </c>
      <c r="F163" s="230" t="s">
        <v>1566</v>
      </c>
      <c r="G163" s="227"/>
      <c r="H163" s="229" t="s">
        <v>19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176</v>
      </c>
      <c r="AU163" s="236" t="s">
        <v>81</v>
      </c>
      <c r="AV163" s="13" t="s">
        <v>79</v>
      </c>
      <c r="AW163" s="13" t="s">
        <v>33</v>
      </c>
      <c r="AX163" s="13" t="s">
        <v>72</v>
      </c>
      <c r="AY163" s="236" t="s">
        <v>168</v>
      </c>
    </row>
    <row r="164" s="13" customFormat="1">
      <c r="A164" s="13"/>
      <c r="B164" s="226"/>
      <c r="C164" s="227"/>
      <c r="D164" s="228" t="s">
        <v>176</v>
      </c>
      <c r="E164" s="229" t="s">
        <v>19</v>
      </c>
      <c r="F164" s="230" t="s">
        <v>341</v>
      </c>
      <c r="G164" s="227"/>
      <c r="H164" s="229" t="s">
        <v>19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176</v>
      </c>
      <c r="AU164" s="236" t="s">
        <v>81</v>
      </c>
      <c r="AV164" s="13" t="s">
        <v>79</v>
      </c>
      <c r="AW164" s="13" t="s">
        <v>33</v>
      </c>
      <c r="AX164" s="13" t="s">
        <v>72</v>
      </c>
      <c r="AY164" s="236" t="s">
        <v>168</v>
      </c>
    </row>
    <row r="165" s="14" customFormat="1">
      <c r="A165" s="14"/>
      <c r="B165" s="237"/>
      <c r="C165" s="238"/>
      <c r="D165" s="228" t="s">
        <v>176</v>
      </c>
      <c r="E165" s="239" t="s">
        <v>19</v>
      </c>
      <c r="F165" s="240" t="s">
        <v>1567</v>
      </c>
      <c r="G165" s="238"/>
      <c r="H165" s="241">
        <v>2150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176</v>
      </c>
      <c r="AU165" s="247" t="s">
        <v>81</v>
      </c>
      <c r="AV165" s="14" t="s">
        <v>81</v>
      </c>
      <c r="AW165" s="14" t="s">
        <v>33</v>
      </c>
      <c r="AX165" s="14" t="s">
        <v>72</v>
      </c>
      <c r="AY165" s="247" t="s">
        <v>168</v>
      </c>
    </row>
    <row r="166" s="15" customFormat="1">
      <c r="A166" s="15"/>
      <c r="B166" s="248"/>
      <c r="C166" s="249"/>
      <c r="D166" s="228" t="s">
        <v>176</v>
      </c>
      <c r="E166" s="250" t="s">
        <v>19</v>
      </c>
      <c r="F166" s="251" t="s">
        <v>180</v>
      </c>
      <c r="G166" s="249"/>
      <c r="H166" s="252">
        <v>2150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176</v>
      </c>
      <c r="AU166" s="258" t="s">
        <v>81</v>
      </c>
      <c r="AV166" s="15" t="s">
        <v>174</v>
      </c>
      <c r="AW166" s="15" t="s">
        <v>33</v>
      </c>
      <c r="AX166" s="15" t="s">
        <v>79</v>
      </c>
      <c r="AY166" s="258" t="s">
        <v>168</v>
      </c>
    </row>
    <row r="167" s="2" customFormat="1" ht="21.75" customHeight="1">
      <c r="A167" s="39"/>
      <c r="B167" s="40"/>
      <c r="C167" s="259" t="s">
        <v>272</v>
      </c>
      <c r="D167" s="259" t="s">
        <v>203</v>
      </c>
      <c r="E167" s="260" t="s">
        <v>344</v>
      </c>
      <c r="F167" s="261" t="s">
        <v>345</v>
      </c>
      <c r="G167" s="262" t="s">
        <v>110</v>
      </c>
      <c r="H167" s="263">
        <v>2150</v>
      </c>
      <c r="I167" s="264"/>
      <c r="J167" s="265">
        <f>ROUND(I167*H167,2)</f>
        <v>0</v>
      </c>
      <c r="K167" s="261" t="s">
        <v>172</v>
      </c>
      <c r="L167" s="45"/>
      <c r="M167" s="266" t="s">
        <v>19</v>
      </c>
      <c r="N167" s="267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219</v>
      </c>
      <c r="AT167" s="224" t="s">
        <v>203</v>
      </c>
      <c r="AU167" s="224" t="s">
        <v>81</v>
      </c>
      <c r="AY167" s="18" t="s">
        <v>168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219</v>
      </c>
      <c r="BM167" s="224" t="s">
        <v>1568</v>
      </c>
    </row>
    <row r="168" s="2" customFormat="1" ht="24.15" customHeight="1">
      <c r="A168" s="39"/>
      <c r="B168" s="40"/>
      <c r="C168" s="212" t="s">
        <v>7</v>
      </c>
      <c r="D168" s="212" t="s">
        <v>169</v>
      </c>
      <c r="E168" s="213" t="s">
        <v>354</v>
      </c>
      <c r="F168" s="214" t="s">
        <v>355</v>
      </c>
      <c r="G168" s="215" t="s">
        <v>110</v>
      </c>
      <c r="H168" s="216">
        <v>108</v>
      </c>
      <c r="I168" s="217"/>
      <c r="J168" s="218">
        <f>ROUND(I168*H168,2)</f>
        <v>0</v>
      </c>
      <c r="K168" s="214" t="s">
        <v>172</v>
      </c>
      <c r="L168" s="219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219</v>
      </c>
      <c r="AT168" s="224" t="s">
        <v>169</v>
      </c>
      <c r="AU168" s="224" t="s">
        <v>81</v>
      </c>
      <c r="AY168" s="18" t="s">
        <v>168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219</v>
      </c>
      <c r="BM168" s="224" t="s">
        <v>1569</v>
      </c>
    </row>
    <row r="169" s="13" customFormat="1">
      <c r="A169" s="13"/>
      <c r="B169" s="226"/>
      <c r="C169" s="227"/>
      <c r="D169" s="228" t="s">
        <v>176</v>
      </c>
      <c r="E169" s="229" t="s">
        <v>19</v>
      </c>
      <c r="F169" s="230" t="s">
        <v>1566</v>
      </c>
      <c r="G169" s="227"/>
      <c r="H169" s="229" t="s">
        <v>19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176</v>
      </c>
      <c r="AU169" s="236" t="s">
        <v>81</v>
      </c>
      <c r="AV169" s="13" t="s">
        <v>79</v>
      </c>
      <c r="AW169" s="13" t="s">
        <v>33</v>
      </c>
      <c r="AX169" s="13" t="s">
        <v>72</v>
      </c>
      <c r="AY169" s="236" t="s">
        <v>168</v>
      </c>
    </row>
    <row r="170" s="13" customFormat="1">
      <c r="A170" s="13"/>
      <c r="B170" s="226"/>
      <c r="C170" s="227"/>
      <c r="D170" s="228" t="s">
        <v>176</v>
      </c>
      <c r="E170" s="229" t="s">
        <v>19</v>
      </c>
      <c r="F170" s="230" t="s">
        <v>1570</v>
      </c>
      <c r="G170" s="227"/>
      <c r="H170" s="229" t="s">
        <v>19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176</v>
      </c>
      <c r="AU170" s="236" t="s">
        <v>81</v>
      </c>
      <c r="AV170" s="13" t="s">
        <v>79</v>
      </c>
      <c r="AW170" s="13" t="s">
        <v>33</v>
      </c>
      <c r="AX170" s="13" t="s">
        <v>72</v>
      </c>
      <c r="AY170" s="236" t="s">
        <v>168</v>
      </c>
    </row>
    <row r="171" s="14" customFormat="1">
      <c r="A171" s="14"/>
      <c r="B171" s="237"/>
      <c r="C171" s="238"/>
      <c r="D171" s="228" t="s">
        <v>176</v>
      </c>
      <c r="E171" s="239" t="s">
        <v>19</v>
      </c>
      <c r="F171" s="240" t="s">
        <v>1571</v>
      </c>
      <c r="G171" s="238"/>
      <c r="H171" s="241">
        <v>54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176</v>
      </c>
      <c r="AU171" s="247" t="s">
        <v>81</v>
      </c>
      <c r="AV171" s="14" t="s">
        <v>81</v>
      </c>
      <c r="AW171" s="14" t="s">
        <v>33</v>
      </c>
      <c r="AX171" s="14" t="s">
        <v>72</v>
      </c>
      <c r="AY171" s="247" t="s">
        <v>168</v>
      </c>
    </row>
    <row r="172" s="13" customFormat="1">
      <c r="A172" s="13"/>
      <c r="B172" s="226"/>
      <c r="C172" s="227"/>
      <c r="D172" s="228" t="s">
        <v>176</v>
      </c>
      <c r="E172" s="229" t="s">
        <v>19</v>
      </c>
      <c r="F172" s="230" t="s">
        <v>1572</v>
      </c>
      <c r="G172" s="227"/>
      <c r="H172" s="229" t="s">
        <v>19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176</v>
      </c>
      <c r="AU172" s="236" t="s">
        <v>81</v>
      </c>
      <c r="AV172" s="13" t="s">
        <v>79</v>
      </c>
      <c r="AW172" s="13" t="s">
        <v>33</v>
      </c>
      <c r="AX172" s="13" t="s">
        <v>72</v>
      </c>
      <c r="AY172" s="236" t="s">
        <v>168</v>
      </c>
    </row>
    <row r="173" s="14" customFormat="1">
      <c r="A173" s="14"/>
      <c r="B173" s="237"/>
      <c r="C173" s="238"/>
      <c r="D173" s="228" t="s">
        <v>176</v>
      </c>
      <c r="E173" s="239" t="s">
        <v>19</v>
      </c>
      <c r="F173" s="240" t="s">
        <v>1573</v>
      </c>
      <c r="G173" s="238"/>
      <c r="H173" s="241">
        <v>30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176</v>
      </c>
      <c r="AU173" s="247" t="s">
        <v>81</v>
      </c>
      <c r="AV173" s="14" t="s">
        <v>81</v>
      </c>
      <c r="AW173" s="14" t="s">
        <v>33</v>
      </c>
      <c r="AX173" s="14" t="s">
        <v>72</v>
      </c>
      <c r="AY173" s="247" t="s">
        <v>168</v>
      </c>
    </row>
    <row r="174" s="13" customFormat="1">
      <c r="A174" s="13"/>
      <c r="B174" s="226"/>
      <c r="C174" s="227"/>
      <c r="D174" s="228" t="s">
        <v>176</v>
      </c>
      <c r="E174" s="229" t="s">
        <v>19</v>
      </c>
      <c r="F174" s="230" t="s">
        <v>361</v>
      </c>
      <c r="G174" s="227"/>
      <c r="H174" s="229" t="s">
        <v>19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176</v>
      </c>
      <c r="AU174" s="236" t="s">
        <v>81</v>
      </c>
      <c r="AV174" s="13" t="s">
        <v>79</v>
      </c>
      <c r="AW174" s="13" t="s">
        <v>33</v>
      </c>
      <c r="AX174" s="13" t="s">
        <v>72</v>
      </c>
      <c r="AY174" s="236" t="s">
        <v>168</v>
      </c>
    </row>
    <row r="175" s="14" customFormat="1">
      <c r="A175" s="14"/>
      <c r="B175" s="237"/>
      <c r="C175" s="238"/>
      <c r="D175" s="228" t="s">
        <v>176</v>
      </c>
      <c r="E175" s="239" t="s">
        <v>19</v>
      </c>
      <c r="F175" s="240" t="s">
        <v>289</v>
      </c>
      <c r="G175" s="238"/>
      <c r="H175" s="241">
        <v>24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176</v>
      </c>
      <c r="AU175" s="247" t="s">
        <v>81</v>
      </c>
      <c r="AV175" s="14" t="s">
        <v>81</v>
      </c>
      <c r="AW175" s="14" t="s">
        <v>33</v>
      </c>
      <c r="AX175" s="14" t="s">
        <v>72</v>
      </c>
      <c r="AY175" s="247" t="s">
        <v>168</v>
      </c>
    </row>
    <row r="176" s="15" customFormat="1">
      <c r="A176" s="15"/>
      <c r="B176" s="248"/>
      <c r="C176" s="249"/>
      <c r="D176" s="228" t="s">
        <v>176</v>
      </c>
      <c r="E176" s="250" t="s">
        <v>19</v>
      </c>
      <c r="F176" s="251" t="s">
        <v>180</v>
      </c>
      <c r="G176" s="249"/>
      <c r="H176" s="252">
        <v>108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176</v>
      </c>
      <c r="AU176" s="258" t="s">
        <v>81</v>
      </c>
      <c r="AV176" s="15" t="s">
        <v>174</v>
      </c>
      <c r="AW176" s="15" t="s">
        <v>33</v>
      </c>
      <c r="AX176" s="15" t="s">
        <v>79</v>
      </c>
      <c r="AY176" s="258" t="s">
        <v>168</v>
      </c>
    </row>
    <row r="177" s="2" customFormat="1" ht="24.15" customHeight="1">
      <c r="A177" s="39"/>
      <c r="B177" s="40"/>
      <c r="C177" s="212" t="s">
        <v>281</v>
      </c>
      <c r="D177" s="212" t="s">
        <v>169</v>
      </c>
      <c r="E177" s="213" t="s">
        <v>1156</v>
      </c>
      <c r="F177" s="214" t="s">
        <v>1157</v>
      </c>
      <c r="G177" s="215" t="s">
        <v>110</v>
      </c>
      <c r="H177" s="216">
        <v>10</v>
      </c>
      <c r="I177" s="217"/>
      <c r="J177" s="218">
        <f>ROUND(I177*H177,2)</f>
        <v>0</v>
      </c>
      <c r="K177" s="214" t="s">
        <v>172</v>
      </c>
      <c r="L177" s="219"/>
      <c r="M177" s="220" t="s">
        <v>19</v>
      </c>
      <c r="N177" s="221" t="s">
        <v>43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219</v>
      </c>
      <c r="AT177" s="224" t="s">
        <v>169</v>
      </c>
      <c r="AU177" s="224" t="s">
        <v>81</v>
      </c>
      <c r="AY177" s="18" t="s">
        <v>168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79</v>
      </c>
      <c r="BK177" s="225">
        <f>ROUND(I177*H177,2)</f>
        <v>0</v>
      </c>
      <c r="BL177" s="18" t="s">
        <v>219</v>
      </c>
      <c r="BM177" s="224" t="s">
        <v>1574</v>
      </c>
    </row>
    <row r="178" s="2" customFormat="1">
      <c r="A178" s="39"/>
      <c r="B178" s="40"/>
      <c r="C178" s="41"/>
      <c r="D178" s="228" t="s">
        <v>207</v>
      </c>
      <c r="E178" s="41"/>
      <c r="F178" s="268" t="s">
        <v>1575</v>
      </c>
      <c r="G178" s="41"/>
      <c r="H178" s="41"/>
      <c r="I178" s="269"/>
      <c r="J178" s="41"/>
      <c r="K178" s="41"/>
      <c r="L178" s="45"/>
      <c r="M178" s="270"/>
      <c r="N178" s="27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207</v>
      </c>
      <c r="AU178" s="18" t="s">
        <v>81</v>
      </c>
    </row>
    <row r="179" s="2" customFormat="1" ht="24.15" customHeight="1">
      <c r="A179" s="39"/>
      <c r="B179" s="40"/>
      <c r="C179" s="212" t="s">
        <v>285</v>
      </c>
      <c r="D179" s="212" t="s">
        <v>169</v>
      </c>
      <c r="E179" s="213" t="s">
        <v>348</v>
      </c>
      <c r="F179" s="214" t="s">
        <v>349</v>
      </c>
      <c r="G179" s="215" t="s">
        <v>110</v>
      </c>
      <c r="H179" s="216">
        <v>10</v>
      </c>
      <c r="I179" s="217"/>
      <c r="J179" s="218">
        <f>ROUND(I179*H179,2)</f>
        <v>0</v>
      </c>
      <c r="K179" s="214" t="s">
        <v>172</v>
      </c>
      <c r="L179" s="219"/>
      <c r="M179" s="220" t="s">
        <v>19</v>
      </c>
      <c r="N179" s="221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219</v>
      </c>
      <c r="AT179" s="224" t="s">
        <v>169</v>
      </c>
      <c r="AU179" s="224" t="s">
        <v>81</v>
      </c>
      <c r="AY179" s="18" t="s">
        <v>168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219</v>
      </c>
      <c r="BM179" s="224" t="s">
        <v>1576</v>
      </c>
    </row>
    <row r="180" s="2" customFormat="1">
      <c r="A180" s="39"/>
      <c r="B180" s="40"/>
      <c r="C180" s="41"/>
      <c r="D180" s="228" t="s">
        <v>207</v>
      </c>
      <c r="E180" s="41"/>
      <c r="F180" s="268" t="s">
        <v>1575</v>
      </c>
      <c r="G180" s="41"/>
      <c r="H180" s="41"/>
      <c r="I180" s="269"/>
      <c r="J180" s="41"/>
      <c r="K180" s="41"/>
      <c r="L180" s="45"/>
      <c r="M180" s="270"/>
      <c r="N180" s="27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207</v>
      </c>
      <c r="AU180" s="18" t="s">
        <v>81</v>
      </c>
    </row>
    <row r="181" s="2" customFormat="1" ht="24.15" customHeight="1">
      <c r="A181" s="39"/>
      <c r="B181" s="40"/>
      <c r="C181" s="212" t="s">
        <v>289</v>
      </c>
      <c r="D181" s="212" t="s">
        <v>169</v>
      </c>
      <c r="E181" s="213" t="s">
        <v>363</v>
      </c>
      <c r="F181" s="214" t="s">
        <v>364</v>
      </c>
      <c r="G181" s="215" t="s">
        <v>110</v>
      </c>
      <c r="H181" s="216">
        <v>550</v>
      </c>
      <c r="I181" s="217"/>
      <c r="J181" s="218">
        <f>ROUND(I181*H181,2)</f>
        <v>0</v>
      </c>
      <c r="K181" s="214" t="s">
        <v>172</v>
      </c>
      <c r="L181" s="219"/>
      <c r="M181" s="220" t="s">
        <v>19</v>
      </c>
      <c r="N181" s="221" t="s">
        <v>43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250</v>
      </c>
      <c r="AT181" s="224" t="s">
        <v>169</v>
      </c>
      <c r="AU181" s="224" t="s">
        <v>81</v>
      </c>
      <c r="AY181" s="18" t="s">
        <v>168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79</v>
      </c>
      <c r="BK181" s="225">
        <f>ROUND(I181*H181,2)</f>
        <v>0</v>
      </c>
      <c r="BL181" s="18" t="s">
        <v>251</v>
      </c>
      <c r="BM181" s="224" t="s">
        <v>1577</v>
      </c>
    </row>
    <row r="182" s="13" customFormat="1">
      <c r="A182" s="13"/>
      <c r="B182" s="226"/>
      <c r="C182" s="227"/>
      <c r="D182" s="228" t="s">
        <v>176</v>
      </c>
      <c r="E182" s="229" t="s">
        <v>19</v>
      </c>
      <c r="F182" s="230" t="s">
        <v>1566</v>
      </c>
      <c r="G182" s="227"/>
      <c r="H182" s="229" t="s">
        <v>19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176</v>
      </c>
      <c r="AU182" s="236" t="s">
        <v>81</v>
      </c>
      <c r="AV182" s="13" t="s">
        <v>79</v>
      </c>
      <c r="AW182" s="13" t="s">
        <v>33</v>
      </c>
      <c r="AX182" s="13" t="s">
        <v>72</v>
      </c>
      <c r="AY182" s="236" t="s">
        <v>168</v>
      </c>
    </row>
    <row r="183" s="13" customFormat="1">
      <c r="A183" s="13"/>
      <c r="B183" s="226"/>
      <c r="C183" s="227"/>
      <c r="D183" s="228" t="s">
        <v>176</v>
      </c>
      <c r="E183" s="229" t="s">
        <v>19</v>
      </c>
      <c r="F183" s="230" t="s">
        <v>366</v>
      </c>
      <c r="G183" s="227"/>
      <c r="H183" s="229" t="s">
        <v>19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176</v>
      </c>
      <c r="AU183" s="236" t="s">
        <v>81</v>
      </c>
      <c r="AV183" s="13" t="s">
        <v>79</v>
      </c>
      <c r="AW183" s="13" t="s">
        <v>33</v>
      </c>
      <c r="AX183" s="13" t="s">
        <v>72</v>
      </c>
      <c r="AY183" s="236" t="s">
        <v>168</v>
      </c>
    </row>
    <row r="184" s="14" customFormat="1">
      <c r="A184" s="14"/>
      <c r="B184" s="237"/>
      <c r="C184" s="238"/>
      <c r="D184" s="228" t="s">
        <v>176</v>
      </c>
      <c r="E184" s="239" t="s">
        <v>19</v>
      </c>
      <c r="F184" s="240" t="s">
        <v>1578</v>
      </c>
      <c r="G184" s="238"/>
      <c r="H184" s="241">
        <v>550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176</v>
      </c>
      <c r="AU184" s="247" t="s">
        <v>81</v>
      </c>
      <c r="AV184" s="14" t="s">
        <v>81</v>
      </c>
      <c r="AW184" s="14" t="s">
        <v>33</v>
      </c>
      <c r="AX184" s="14" t="s">
        <v>72</v>
      </c>
      <c r="AY184" s="247" t="s">
        <v>168</v>
      </c>
    </row>
    <row r="185" s="15" customFormat="1">
      <c r="A185" s="15"/>
      <c r="B185" s="248"/>
      <c r="C185" s="249"/>
      <c r="D185" s="228" t="s">
        <v>176</v>
      </c>
      <c r="E185" s="250" t="s">
        <v>19</v>
      </c>
      <c r="F185" s="251" t="s">
        <v>180</v>
      </c>
      <c r="G185" s="249"/>
      <c r="H185" s="252">
        <v>550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176</v>
      </c>
      <c r="AU185" s="258" t="s">
        <v>81</v>
      </c>
      <c r="AV185" s="15" t="s">
        <v>174</v>
      </c>
      <c r="AW185" s="15" t="s">
        <v>33</v>
      </c>
      <c r="AX185" s="15" t="s">
        <v>79</v>
      </c>
      <c r="AY185" s="258" t="s">
        <v>168</v>
      </c>
    </row>
    <row r="186" s="2" customFormat="1" ht="24.15" customHeight="1">
      <c r="A186" s="39"/>
      <c r="B186" s="40"/>
      <c r="C186" s="212" t="s">
        <v>293</v>
      </c>
      <c r="D186" s="212" t="s">
        <v>169</v>
      </c>
      <c r="E186" s="213" t="s">
        <v>368</v>
      </c>
      <c r="F186" s="214" t="s">
        <v>369</v>
      </c>
      <c r="G186" s="215" t="s">
        <v>224</v>
      </c>
      <c r="H186" s="216">
        <v>275</v>
      </c>
      <c r="I186" s="217"/>
      <c r="J186" s="218">
        <f>ROUND(I186*H186,2)</f>
        <v>0</v>
      </c>
      <c r="K186" s="214" t="s">
        <v>172</v>
      </c>
      <c r="L186" s="219"/>
      <c r="M186" s="220" t="s">
        <v>19</v>
      </c>
      <c r="N186" s="221" t="s">
        <v>43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250</v>
      </c>
      <c r="AT186" s="224" t="s">
        <v>169</v>
      </c>
      <c r="AU186" s="224" t="s">
        <v>81</v>
      </c>
      <c r="AY186" s="18" t="s">
        <v>168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251</v>
      </c>
      <c r="BM186" s="224" t="s">
        <v>1579</v>
      </c>
    </row>
    <row r="187" s="2" customFormat="1" ht="24.15" customHeight="1">
      <c r="A187" s="39"/>
      <c r="B187" s="40"/>
      <c r="C187" s="212" t="s">
        <v>299</v>
      </c>
      <c r="D187" s="212" t="s">
        <v>169</v>
      </c>
      <c r="E187" s="213" t="s">
        <v>382</v>
      </c>
      <c r="F187" s="214" t="s">
        <v>383</v>
      </c>
      <c r="G187" s="215" t="s">
        <v>110</v>
      </c>
      <c r="H187" s="216">
        <v>473</v>
      </c>
      <c r="I187" s="217"/>
      <c r="J187" s="218">
        <f>ROUND(I187*H187,2)</f>
        <v>0</v>
      </c>
      <c r="K187" s="214" t="s">
        <v>172</v>
      </c>
      <c r="L187" s="219"/>
      <c r="M187" s="220" t="s">
        <v>19</v>
      </c>
      <c r="N187" s="221" t="s">
        <v>43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250</v>
      </c>
      <c r="AT187" s="224" t="s">
        <v>169</v>
      </c>
      <c r="AU187" s="224" t="s">
        <v>81</v>
      </c>
      <c r="AY187" s="18" t="s">
        <v>168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79</v>
      </c>
      <c r="BK187" s="225">
        <f>ROUND(I187*H187,2)</f>
        <v>0</v>
      </c>
      <c r="BL187" s="18" t="s">
        <v>251</v>
      </c>
      <c r="BM187" s="224" t="s">
        <v>1580</v>
      </c>
    </row>
    <row r="188" s="13" customFormat="1">
      <c r="A188" s="13"/>
      <c r="B188" s="226"/>
      <c r="C188" s="227"/>
      <c r="D188" s="228" t="s">
        <v>176</v>
      </c>
      <c r="E188" s="229" t="s">
        <v>19</v>
      </c>
      <c r="F188" s="230" t="s">
        <v>1566</v>
      </c>
      <c r="G188" s="227"/>
      <c r="H188" s="229" t="s">
        <v>19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176</v>
      </c>
      <c r="AU188" s="236" t="s">
        <v>81</v>
      </c>
      <c r="AV188" s="13" t="s">
        <v>79</v>
      </c>
      <c r="AW188" s="13" t="s">
        <v>33</v>
      </c>
      <c r="AX188" s="13" t="s">
        <v>72</v>
      </c>
      <c r="AY188" s="236" t="s">
        <v>168</v>
      </c>
    </row>
    <row r="189" s="13" customFormat="1">
      <c r="A189" s="13"/>
      <c r="B189" s="226"/>
      <c r="C189" s="227"/>
      <c r="D189" s="228" t="s">
        <v>176</v>
      </c>
      <c r="E189" s="229" t="s">
        <v>19</v>
      </c>
      <c r="F189" s="230" t="s">
        <v>1581</v>
      </c>
      <c r="G189" s="227"/>
      <c r="H189" s="229" t="s">
        <v>19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176</v>
      </c>
      <c r="AU189" s="236" t="s">
        <v>81</v>
      </c>
      <c r="AV189" s="13" t="s">
        <v>79</v>
      </c>
      <c r="AW189" s="13" t="s">
        <v>33</v>
      </c>
      <c r="AX189" s="13" t="s">
        <v>72</v>
      </c>
      <c r="AY189" s="236" t="s">
        <v>168</v>
      </c>
    </row>
    <row r="190" s="14" customFormat="1">
      <c r="A190" s="14"/>
      <c r="B190" s="237"/>
      <c r="C190" s="238"/>
      <c r="D190" s="228" t="s">
        <v>176</v>
      </c>
      <c r="E190" s="239" t="s">
        <v>19</v>
      </c>
      <c r="F190" s="240" t="s">
        <v>1582</v>
      </c>
      <c r="G190" s="238"/>
      <c r="H190" s="241">
        <v>420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176</v>
      </c>
      <c r="AU190" s="247" t="s">
        <v>81</v>
      </c>
      <c r="AV190" s="14" t="s">
        <v>81</v>
      </c>
      <c r="AW190" s="14" t="s">
        <v>33</v>
      </c>
      <c r="AX190" s="14" t="s">
        <v>72</v>
      </c>
      <c r="AY190" s="247" t="s">
        <v>168</v>
      </c>
    </row>
    <row r="191" s="13" customFormat="1">
      <c r="A191" s="13"/>
      <c r="B191" s="226"/>
      <c r="C191" s="227"/>
      <c r="D191" s="228" t="s">
        <v>176</v>
      </c>
      <c r="E191" s="229" t="s">
        <v>19</v>
      </c>
      <c r="F191" s="230" t="s">
        <v>1583</v>
      </c>
      <c r="G191" s="227"/>
      <c r="H191" s="229" t="s">
        <v>19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176</v>
      </c>
      <c r="AU191" s="236" t="s">
        <v>81</v>
      </c>
      <c r="AV191" s="13" t="s">
        <v>79</v>
      </c>
      <c r="AW191" s="13" t="s">
        <v>33</v>
      </c>
      <c r="AX191" s="13" t="s">
        <v>72</v>
      </c>
      <c r="AY191" s="236" t="s">
        <v>168</v>
      </c>
    </row>
    <row r="192" s="14" customFormat="1">
      <c r="A192" s="14"/>
      <c r="B192" s="237"/>
      <c r="C192" s="238"/>
      <c r="D192" s="228" t="s">
        <v>176</v>
      </c>
      <c r="E192" s="239" t="s">
        <v>19</v>
      </c>
      <c r="F192" s="240" t="s">
        <v>186</v>
      </c>
      <c r="G192" s="238"/>
      <c r="H192" s="241">
        <v>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176</v>
      </c>
      <c r="AU192" s="247" t="s">
        <v>81</v>
      </c>
      <c r="AV192" s="14" t="s">
        <v>81</v>
      </c>
      <c r="AW192" s="14" t="s">
        <v>33</v>
      </c>
      <c r="AX192" s="14" t="s">
        <v>72</v>
      </c>
      <c r="AY192" s="247" t="s">
        <v>168</v>
      </c>
    </row>
    <row r="193" s="13" customFormat="1">
      <c r="A193" s="13"/>
      <c r="B193" s="226"/>
      <c r="C193" s="227"/>
      <c r="D193" s="228" t="s">
        <v>176</v>
      </c>
      <c r="E193" s="229" t="s">
        <v>19</v>
      </c>
      <c r="F193" s="230" t="s">
        <v>361</v>
      </c>
      <c r="G193" s="227"/>
      <c r="H193" s="229" t="s">
        <v>19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176</v>
      </c>
      <c r="AU193" s="236" t="s">
        <v>81</v>
      </c>
      <c r="AV193" s="13" t="s">
        <v>79</v>
      </c>
      <c r="AW193" s="13" t="s">
        <v>33</v>
      </c>
      <c r="AX193" s="13" t="s">
        <v>72</v>
      </c>
      <c r="AY193" s="236" t="s">
        <v>168</v>
      </c>
    </row>
    <row r="194" s="14" customFormat="1">
      <c r="A194" s="14"/>
      <c r="B194" s="237"/>
      <c r="C194" s="238"/>
      <c r="D194" s="228" t="s">
        <v>176</v>
      </c>
      <c r="E194" s="239" t="s">
        <v>19</v>
      </c>
      <c r="F194" s="240" t="s">
        <v>388</v>
      </c>
      <c r="G194" s="238"/>
      <c r="H194" s="241">
        <v>50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176</v>
      </c>
      <c r="AU194" s="247" t="s">
        <v>81</v>
      </c>
      <c r="AV194" s="14" t="s">
        <v>81</v>
      </c>
      <c r="AW194" s="14" t="s">
        <v>33</v>
      </c>
      <c r="AX194" s="14" t="s">
        <v>72</v>
      </c>
      <c r="AY194" s="247" t="s">
        <v>168</v>
      </c>
    </row>
    <row r="195" s="15" customFormat="1">
      <c r="A195" s="15"/>
      <c r="B195" s="248"/>
      <c r="C195" s="249"/>
      <c r="D195" s="228" t="s">
        <v>176</v>
      </c>
      <c r="E195" s="250" t="s">
        <v>19</v>
      </c>
      <c r="F195" s="251" t="s">
        <v>180</v>
      </c>
      <c r="G195" s="249"/>
      <c r="H195" s="252">
        <v>473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176</v>
      </c>
      <c r="AU195" s="258" t="s">
        <v>81</v>
      </c>
      <c r="AV195" s="15" t="s">
        <v>174</v>
      </c>
      <c r="AW195" s="15" t="s">
        <v>33</v>
      </c>
      <c r="AX195" s="15" t="s">
        <v>79</v>
      </c>
      <c r="AY195" s="258" t="s">
        <v>168</v>
      </c>
    </row>
    <row r="196" s="2" customFormat="1" ht="24.15" customHeight="1">
      <c r="A196" s="39"/>
      <c r="B196" s="40"/>
      <c r="C196" s="212" t="s">
        <v>303</v>
      </c>
      <c r="D196" s="212" t="s">
        <v>169</v>
      </c>
      <c r="E196" s="213" t="s">
        <v>390</v>
      </c>
      <c r="F196" s="214" t="s">
        <v>391</v>
      </c>
      <c r="G196" s="215" t="s">
        <v>224</v>
      </c>
      <c r="H196" s="216">
        <v>235</v>
      </c>
      <c r="I196" s="217"/>
      <c r="J196" s="218">
        <f>ROUND(I196*H196,2)</f>
        <v>0</v>
      </c>
      <c r="K196" s="214" t="s">
        <v>172</v>
      </c>
      <c r="L196" s="219"/>
      <c r="M196" s="220" t="s">
        <v>19</v>
      </c>
      <c r="N196" s="221" t="s">
        <v>43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250</v>
      </c>
      <c r="AT196" s="224" t="s">
        <v>169</v>
      </c>
      <c r="AU196" s="224" t="s">
        <v>81</v>
      </c>
      <c r="AY196" s="18" t="s">
        <v>168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79</v>
      </c>
      <c r="BK196" s="225">
        <f>ROUND(I196*H196,2)</f>
        <v>0</v>
      </c>
      <c r="BL196" s="18" t="s">
        <v>251</v>
      </c>
      <c r="BM196" s="224" t="s">
        <v>1584</v>
      </c>
    </row>
    <row r="197" s="2" customFormat="1" ht="37.8" customHeight="1">
      <c r="A197" s="39"/>
      <c r="B197" s="40"/>
      <c r="C197" s="212" t="s">
        <v>307</v>
      </c>
      <c r="D197" s="212" t="s">
        <v>169</v>
      </c>
      <c r="E197" s="213" t="s">
        <v>1585</v>
      </c>
      <c r="F197" s="214" t="s">
        <v>1586</v>
      </c>
      <c r="G197" s="215" t="s">
        <v>224</v>
      </c>
      <c r="H197" s="216">
        <v>11</v>
      </c>
      <c r="I197" s="217"/>
      <c r="J197" s="218">
        <f>ROUND(I197*H197,2)</f>
        <v>0</v>
      </c>
      <c r="K197" s="214" t="s">
        <v>396</v>
      </c>
      <c r="L197" s="219"/>
      <c r="M197" s="220" t="s">
        <v>19</v>
      </c>
      <c r="N197" s="221" t="s">
        <v>43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250</v>
      </c>
      <c r="AT197" s="224" t="s">
        <v>169</v>
      </c>
      <c r="AU197" s="224" t="s">
        <v>81</v>
      </c>
      <c r="AY197" s="18" t="s">
        <v>168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79</v>
      </c>
      <c r="BK197" s="225">
        <f>ROUND(I197*H197,2)</f>
        <v>0</v>
      </c>
      <c r="BL197" s="18" t="s">
        <v>251</v>
      </c>
      <c r="BM197" s="224" t="s">
        <v>1587</v>
      </c>
    </row>
    <row r="198" s="2" customFormat="1">
      <c r="A198" s="39"/>
      <c r="B198" s="40"/>
      <c r="C198" s="41"/>
      <c r="D198" s="228" t="s">
        <v>207</v>
      </c>
      <c r="E198" s="41"/>
      <c r="F198" s="268" t="s">
        <v>1588</v>
      </c>
      <c r="G198" s="41"/>
      <c r="H198" s="41"/>
      <c r="I198" s="269"/>
      <c r="J198" s="41"/>
      <c r="K198" s="41"/>
      <c r="L198" s="45"/>
      <c r="M198" s="270"/>
      <c r="N198" s="27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207</v>
      </c>
      <c r="AU198" s="18" t="s">
        <v>81</v>
      </c>
    </row>
    <row r="199" s="13" customFormat="1">
      <c r="A199" s="13"/>
      <c r="B199" s="226"/>
      <c r="C199" s="227"/>
      <c r="D199" s="228" t="s">
        <v>176</v>
      </c>
      <c r="E199" s="229" t="s">
        <v>19</v>
      </c>
      <c r="F199" s="230" t="s">
        <v>1589</v>
      </c>
      <c r="G199" s="227"/>
      <c r="H199" s="229" t="s">
        <v>19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176</v>
      </c>
      <c r="AU199" s="236" t="s">
        <v>81</v>
      </c>
      <c r="AV199" s="13" t="s">
        <v>79</v>
      </c>
      <c r="AW199" s="13" t="s">
        <v>33</v>
      </c>
      <c r="AX199" s="13" t="s">
        <v>72</v>
      </c>
      <c r="AY199" s="236" t="s">
        <v>168</v>
      </c>
    </row>
    <row r="200" s="14" customFormat="1">
      <c r="A200" s="14"/>
      <c r="B200" s="237"/>
      <c r="C200" s="238"/>
      <c r="D200" s="228" t="s">
        <v>176</v>
      </c>
      <c r="E200" s="239" t="s">
        <v>19</v>
      </c>
      <c r="F200" s="240" t="s">
        <v>202</v>
      </c>
      <c r="G200" s="238"/>
      <c r="H200" s="241">
        <v>6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176</v>
      </c>
      <c r="AU200" s="247" t="s">
        <v>81</v>
      </c>
      <c r="AV200" s="14" t="s">
        <v>81</v>
      </c>
      <c r="AW200" s="14" t="s">
        <v>33</v>
      </c>
      <c r="AX200" s="14" t="s">
        <v>72</v>
      </c>
      <c r="AY200" s="247" t="s">
        <v>168</v>
      </c>
    </row>
    <row r="201" s="13" customFormat="1">
      <c r="A201" s="13"/>
      <c r="B201" s="226"/>
      <c r="C201" s="227"/>
      <c r="D201" s="228" t="s">
        <v>176</v>
      </c>
      <c r="E201" s="229" t="s">
        <v>19</v>
      </c>
      <c r="F201" s="230" t="s">
        <v>1590</v>
      </c>
      <c r="G201" s="227"/>
      <c r="H201" s="229" t="s">
        <v>19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176</v>
      </c>
      <c r="AU201" s="236" t="s">
        <v>81</v>
      </c>
      <c r="AV201" s="13" t="s">
        <v>79</v>
      </c>
      <c r="AW201" s="13" t="s">
        <v>33</v>
      </c>
      <c r="AX201" s="13" t="s">
        <v>72</v>
      </c>
      <c r="AY201" s="236" t="s">
        <v>168</v>
      </c>
    </row>
    <row r="202" s="14" customFormat="1">
      <c r="A202" s="14"/>
      <c r="B202" s="237"/>
      <c r="C202" s="238"/>
      <c r="D202" s="228" t="s">
        <v>176</v>
      </c>
      <c r="E202" s="239" t="s">
        <v>19</v>
      </c>
      <c r="F202" s="240" t="s">
        <v>196</v>
      </c>
      <c r="G202" s="238"/>
      <c r="H202" s="241">
        <v>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176</v>
      </c>
      <c r="AU202" s="247" t="s">
        <v>81</v>
      </c>
      <c r="AV202" s="14" t="s">
        <v>81</v>
      </c>
      <c r="AW202" s="14" t="s">
        <v>33</v>
      </c>
      <c r="AX202" s="14" t="s">
        <v>72</v>
      </c>
      <c r="AY202" s="247" t="s">
        <v>168</v>
      </c>
    </row>
    <row r="203" s="15" customFormat="1">
      <c r="A203" s="15"/>
      <c r="B203" s="248"/>
      <c r="C203" s="249"/>
      <c r="D203" s="228" t="s">
        <v>176</v>
      </c>
      <c r="E203" s="250" t="s">
        <v>19</v>
      </c>
      <c r="F203" s="251" t="s">
        <v>180</v>
      </c>
      <c r="G203" s="249"/>
      <c r="H203" s="252">
        <v>11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176</v>
      </c>
      <c r="AU203" s="258" t="s">
        <v>81</v>
      </c>
      <c r="AV203" s="15" t="s">
        <v>174</v>
      </c>
      <c r="AW203" s="15" t="s">
        <v>33</v>
      </c>
      <c r="AX203" s="15" t="s">
        <v>79</v>
      </c>
      <c r="AY203" s="258" t="s">
        <v>168</v>
      </c>
    </row>
    <row r="204" s="2" customFormat="1" ht="37.8" customHeight="1">
      <c r="A204" s="39"/>
      <c r="B204" s="40"/>
      <c r="C204" s="259" t="s">
        <v>311</v>
      </c>
      <c r="D204" s="259" t="s">
        <v>203</v>
      </c>
      <c r="E204" s="260" t="s">
        <v>399</v>
      </c>
      <c r="F204" s="261" t="s">
        <v>400</v>
      </c>
      <c r="G204" s="262" t="s">
        <v>224</v>
      </c>
      <c r="H204" s="263">
        <v>11</v>
      </c>
      <c r="I204" s="264"/>
      <c r="J204" s="265">
        <f>ROUND(I204*H204,2)</f>
        <v>0</v>
      </c>
      <c r="K204" s="261" t="s">
        <v>172</v>
      </c>
      <c r="L204" s="45"/>
      <c r="M204" s="266" t="s">
        <v>19</v>
      </c>
      <c r="N204" s="267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219</v>
      </c>
      <c r="AT204" s="224" t="s">
        <v>203</v>
      </c>
      <c r="AU204" s="224" t="s">
        <v>81</v>
      </c>
      <c r="AY204" s="18" t="s">
        <v>168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219</v>
      </c>
      <c r="BM204" s="224" t="s">
        <v>1591</v>
      </c>
    </row>
    <row r="205" s="13" customFormat="1">
      <c r="A205" s="13"/>
      <c r="B205" s="226"/>
      <c r="C205" s="227"/>
      <c r="D205" s="228" t="s">
        <v>176</v>
      </c>
      <c r="E205" s="229" t="s">
        <v>19</v>
      </c>
      <c r="F205" s="230" t="s">
        <v>1589</v>
      </c>
      <c r="G205" s="227"/>
      <c r="H205" s="229" t="s">
        <v>19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176</v>
      </c>
      <c r="AU205" s="236" t="s">
        <v>81</v>
      </c>
      <c r="AV205" s="13" t="s">
        <v>79</v>
      </c>
      <c r="AW205" s="13" t="s">
        <v>33</v>
      </c>
      <c r="AX205" s="13" t="s">
        <v>72</v>
      </c>
      <c r="AY205" s="236" t="s">
        <v>168</v>
      </c>
    </row>
    <row r="206" s="14" customFormat="1">
      <c r="A206" s="14"/>
      <c r="B206" s="237"/>
      <c r="C206" s="238"/>
      <c r="D206" s="228" t="s">
        <v>176</v>
      </c>
      <c r="E206" s="239" t="s">
        <v>19</v>
      </c>
      <c r="F206" s="240" t="s">
        <v>202</v>
      </c>
      <c r="G206" s="238"/>
      <c r="H206" s="241">
        <v>6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176</v>
      </c>
      <c r="AU206" s="247" t="s">
        <v>81</v>
      </c>
      <c r="AV206" s="14" t="s">
        <v>81</v>
      </c>
      <c r="AW206" s="14" t="s">
        <v>33</v>
      </c>
      <c r="AX206" s="14" t="s">
        <v>72</v>
      </c>
      <c r="AY206" s="247" t="s">
        <v>168</v>
      </c>
    </row>
    <row r="207" s="13" customFormat="1">
      <c r="A207" s="13"/>
      <c r="B207" s="226"/>
      <c r="C207" s="227"/>
      <c r="D207" s="228" t="s">
        <v>176</v>
      </c>
      <c r="E207" s="229" t="s">
        <v>19</v>
      </c>
      <c r="F207" s="230" t="s">
        <v>1590</v>
      </c>
      <c r="G207" s="227"/>
      <c r="H207" s="229" t="s">
        <v>19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176</v>
      </c>
      <c r="AU207" s="236" t="s">
        <v>81</v>
      </c>
      <c r="AV207" s="13" t="s">
        <v>79</v>
      </c>
      <c r="AW207" s="13" t="s">
        <v>33</v>
      </c>
      <c r="AX207" s="13" t="s">
        <v>72</v>
      </c>
      <c r="AY207" s="236" t="s">
        <v>168</v>
      </c>
    </row>
    <row r="208" s="14" customFormat="1">
      <c r="A208" s="14"/>
      <c r="B208" s="237"/>
      <c r="C208" s="238"/>
      <c r="D208" s="228" t="s">
        <v>176</v>
      </c>
      <c r="E208" s="239" t="s">
        <v>19</v>
      </c>
      <c r="F208" s="240" t="s">
        <v>196</v>
      </c>
      <c r="G208" s="238"/>
      <c r="H208" s="241">
        <v>5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176</v>
      </c>
      <c r="AU208" s="247" t="s">
        <v>81</v>
      </c>
      <c r="AV208" s="14" t="s">
        <v>81</v>
      </c>
      <c r="AW208" s="14" t="s">
        <v>33</v>
      </c>
      <c r="AX208" s="14" t="s">
        <v>72</v>
      </c>
      <c r="AY208" s="247" t="s">
        <v>168</v>
      </c>
    </row>
    <row r="209" s="15" customFormat="1">
      <c r="A209" s="15"/>
      <c r="B209" s="248"/>
      <c r="C209" s="249"/>
      <c r="D209" s="228" t="s">
        <v>176</v>
      </c>
      <c r="E209" s="250" t="s">
        <v>19</v>
      </c>
      <c r="F209" s="251" t="s">
        <v>180</v>
      </c>
      <c r="G209" s="249"/>
      <c r="H209" s="252">
        <v>11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176</v>
      </c>
      <c r="AU209" s="258" t="s">
        <v>81</v>
      </c>
      <c r="AV209" s="15" t="s">
        <v>174</v>
      </c>
      <c r="AW209" s="15" t="s">
        <v>33</v>
      </c>
      <c r="AX209" s="15" t="s">
        <v>79</v>
      </c>
      <c r="AY209" s="258" t="s">
        <v>168</v>
      </c>
    </row>
    <row r="210" s="2" customFormat="1" ht="24.15" customHeight="1">
      <c r="A210" s="39"/>
      <c r="B210" s="40"/>
      <c r="C210" s="212" t="s">
        <v>316</v>
      </c>
      <c r="D210" s="212" t="s">
        <v>169</v>
      </c>
      <c r="E210" s="213" t="s">
        <v>404</v>
      </c>
      <c r="F210" s="214" t="s">
        <v>405</v>
      </c>
      <c r="G210" s="215" t="s">
        <v>406</v>
      </c>
      <c r="H210" s="216">
        <v>1</v>
      </c>
      <c r="I210" s="217"/>
      <c r="J210" s="218">
        <f>ROUND(I210*H210,2)</f>
        <v>0</v>
      </c>
      <c r="K210" s="214" t="s">
        <v>172</v>
      </c>
      <c r="L210" s="219"/>
      <c r="M210" s="220" t="s">
        <v>19</v>
      </c>
      <c r="N210" s="221" t="s">
        <v>43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250</v>
      </c>
      <c r="AT210" s="224" t="s">
        <v>169</v>
      </c>
      <c r="AU210" s="224" t="s">
        <v>81</v>
      </c>
      <c r="AY210" s="18" t="s">
        <v>168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79</v>
      </c>
      <c r="BK210" s="225">
        <f>ROUND(I210*H210,2)</f>
        <v>0</v>
      </c>
      <c r="BL210" s="18" t="s">
        <v>251</v>
      </c>
      <c r="BM210" s="224" t="s">
        <v>1592</v>
      </c>
    </row>
    <row r="211" s="2" customFormat="1" ht="24.15" customHeight="1">
      <c r="A211" s="39"/>
      <c r="B211" s="40"/>
      <c r="C211" s="259" t="s">
        <v>320</v>
      </c>
      <c r="D211" s="259" t="s">
        <v>203</v>
      </c>
      <c r="E211" s="260" t="s">
        <v>409</v>
      </c>
      <c r="F211" s="261" t="s">
        <v>410</v>
      </c>
      <c r="G211" s="262" t="s">
        <v>224</v>
      </c>
      <c r="H211" s="263">
        <v>36</v>
      </c>
      <c r="I211" s="264"/>
      <c r="J211" s="265">
        <f>ROUND(I211*H211,2)</f>
        <v>0</v>
      </c>
      <c r="K211" s="261" t="s">
        <v>172</v>
      </c>
      <c r="L211" s="45"/>
      <c r="M211" s="266" t="s">
        <v>19</v>
      </c>
      <c r="N211" s="267" t="s">
        <v>43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219</v>
      </c>
      <c r="AT211" s="224" t="s">
        <v>203</v>
      </c>
      <c r="AU211" s="224" t="s">
        <v>81</v>
      </c>
      <c r="AY211" s="18" t="s">
        <v>168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79</v>
      </c>
      <c r="BK211" s="225">
        <f>ROUND(I211*H211,2)</f>
        <v>0</v>
      </c>
      <c r="BL211" s="18" t="s">
        <v>219</v>
      </c>
      <c r="BM211" s="224" t="s">
        <v>1593</v>
      </c>
    </row>
    <row r="212" s="2" customFormat="1" ht="33" customHeight="1">
      <c r="A212" s="39"/>
      <c r="B212" s="40"/>
      <c r="C212" s="259" t="s">
        <v>324</v>
      </c>
      <c r="D212" s="259" t="s">
        <v>203</v>
      </c>
      <c r="E212" s="260" t="s">
        <v>760</v>
      </c>
      <c r="F212" s="261" t="s">
        <v>761</v>
      </c>
      <c r="G212" s="262" t="s">
        <v>110</v>
      </c>
      <c r="H212" s="263">
        <v>24</v>
      </c>
      <c r="I212" s="264"/>
      <c r="J212" s="265">
        <f>ROUND(I212*H212,2)</f>
        <v>0</v>
      </c>
      <c r="K212" s="261" t="s">
        <v>172</v>
      </c>
      <c r="L212" s="45"/>
      <c r="M212" s="266" t="s">
        <v>19</v>
      </c>
      <c r="N212" s="267" t="s">
        <v>43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79</v>
      </c>
      <c r="AT212" s="224" t="s">
        <v>203</v>
      </c>
      <c r="AU212" s="224" t="s">
        <v>81</v>
      </c>
      <c r="AY212" s="18" t="s">
        <v>168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79</v>
      </c>
      <c r="BK212" s="225">
        <f>ROUND(I212*H212,2)</f>
        <v>0</v>
      </c>
      <c r="BL212" s="18" t="s">
        <v>79</v>
      </c>
      <c r="BM212" s="224" t="s">
        <v>1594</v>
      </c>
    </row>
    <row r="213" s="13" customFormat="1">
      <c r="A213" s="13"/>
      <c r="B213" s="226"/>
      <c r="C213" s="227"/>
      <c r="D213" s="228" t="s">
        <v>176</v>
      </c>
      <c r="E213" s="229" t="s">
        <v>19</v>
      </c>
      <c r="F213" s="230" t="s">
        <v>361</v>
      </c>
      <c r="G213" s="227"/>
      <c r="H213" s="229" t="s">
        <v>19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176</v>
      </c>
      <c r="AU213" s="236" t="s">
        <v>81</v>
      </c>
      <c r="AV213" s="13" t="s">
        <v>79</v>
      </c>
      <c r="AW213" s="13" t="s">
        <v>33</v>
      </c>
      <c r="AX213" s="13" t="s">
        <v>72</v>
      </c>
      <c r="AY213" s="236" t="s">
        <v>168</v>
      </c>
    </row>
    <row r="214" s="14" customFormat="1">
      <c r="A214" s="14"/>
      <c r="B214" s="237"/>
      <c r="C214" s="238"/>
      <c r="D214" s="228" t="s">
        <v>176</v>
      </c>
      <c r="E214" s="239" t="s">
        <v>19</v>
      </c>
      <c r="F214" s="240" t="s">
        <v>174</v>
      </c>
      <c r="G214" s="238"/>
      <c r="H214" s="241">
        <v>4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176</v>
      </c>
      <c r="AU214" s="247" t="s">
        <v>81</v>
      </c>
      <c r="AV214" s="14" t="s">
        <v>81</v>
      </c>
      <c r="AW214" s="14" t="s">
        <v>33</v>
      </c>
      <c r="AX214" s="14" t="s">
        <v>72</v>
      </c>
      <c r="AY214" s="247" t="s">
        <v>168</v>
      </c>
    </row>
    <row r="215" s="13" customFormat="1">
      <c r="A215" s="13"/>
      <c r="B215" s="226"/>
      <c r="C215" s="227"/>
      <c r="D215" s="228" t="s">
        <v>176</v>
      </c>
      <c r="E215" s="229" t="s">
        <v>19</v>
      </c>
      <c r="F215" s="230" t="s">
        <v>1595</v>
      </c>
      <c r="G215" s="227"/>
      <c r="H215" s="229" t="s">
        <v>19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176</v>
      </c>
      <c r="AU215" s="236" t="s">
        <v>81</v>
      </c>
      <c r="AV215" s="13" t="s">
        <v>79</v>
      </c>
      <c r="AW215" s="13" t="s">
        <v>33</v>
      </c>
      <c r="AX215" s="13" t="s">
        <v>72</v>
      </c>
      <c r="AY215" s="236" t="s">
        <v>168</v>
      </c>
    </row>
    <row r="216" s="14" customFormat="1">
      <c r="A216" s="14"/>
      <c r="B216" s="237"/>
      <c r="C216" s="238"/>
      <c r="D216" s="228" t="s">
        <v>176</v>
      </c>
      <c r="E216" s="239" t="s">
        <v>19</v>
      </c>
      <c r="F216" s="240" t="s">
        <v>221</v>
      </c>
      <c r="G216" s="238"/>
      <c r="H216" s="241">
        <v>10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176</v>
      </c>
      <c r="AU216" s="247" t="s">
        <v>81</v>
      </c>
      <c r="AV216" s="14" t="s">
        <v>81</v>
      </c>
      <c r="AW216" s="14" t="s">
        <v>33</v>
      </c>
      <c r="AX216" s="14" t="s">
        <v>72</v>
      </c>
      <c r="AY216" s="247" t="s">
        <v>168</v>
      </c>
    </row>
    <row r="217" s="13" customFormat="1">
      <c r="A217" s="13"/>
      <c r="B217" s="226"/>
      <c r="C217" s="227"/>
      <c r="D217" s="228" t="s">
        <v>176</v>
      </c>
      <c r="E217" s="229" t="s">
        <v>19</v>
      </c>
      <c r="F217" s="230" t="s">
        <v>1596</v>
      </c>
      <c r="G217" s="227"/>
      <c r="H217" s="229" t="s">
        <v>19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176</v>
      </c>
      <c r="AU217" s="236" t="s">
        <v>81</v>
      </c>
      <c r="AV217" s="13" t="s">
        <v>79</v>
      </c>
      <c r="AW217" s="13" t="s">
        <v>33</v>
      </c>
      <c r="AX217" s="13" t="s">
        <v>72</v>
      </c>
      <c r="AY217" s="236" t="s">
        <v>168</v>
      </c>
    </row>
    <row r="218" s="14" customFormat="1">
      <c r="A218" s="14"/>
      <c r="B218" s="237"/>
      <c r="C218" s="238"/>
      <c r="D218" s="228" t="s">
        <v>176</v>
      </c>
      <c r="E218" s="239" t="s">
        <v>19</v>
      </c>
      <c r="F218" s="240" t="s">
        <v>221</v>
      </c>
      <c r="G218" s="238"/>
      <c r="H218" s="241">
        <v>10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176</v>
      </c>
      <c r="AU218" s="247" t="s">
        <v>81</v>
      </c>
      <c r="AV218" s="14" t="s">
        <v>81</v>
      </c>
      <c r="AW218" s="14" t="s">
        <v>33</v>
      </c>
      <c r="AX218" s="14" t="s">
        <v>72</v>
      </c>
      <c r="AY218" s="247" t="s">
        <v>168</v>
      </c>
    </row>
    <row r="219" s="15" customFormat="1">
      <c r="A219" s="15"/>
      <c r="B219" s="248"/>
      <c r="C219" s="249"/>
      <c r="D219" s="228" t="s">
        <v>176</v>
      </c>
      <c r="E219" s="250" t="s">
        <v>19</v>
      </c>
      <c r="F219" s="251" t="s">
        <v>180</v>
      </c>
      <c r="G219" s="249"/>
      <c r="H219" s="252">
        <v>24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176</v>
      </c>
      <c r="AU219" s="258" t="s">
        <v>81</v>
      </c>
      <c r="AV219" s="15" t="s">
        <v>174</v>
      </c>
      <c r="AW219" s="15" t="s">
        <v>33</v>
      </c>
      <c r="AX219" s="15" t="s">
        <v>79</v>
      </c>
      <c r="AY219" s="258" t="s">
        <v>168</v>
      </c>
    </row>
    <row r="220" s="2" customFormat="1" ht="24.15" customHeight="1">
      <c r="A220" s="39"/>
      <c r="B220" s="40"/>
      <c r="C220" s="212" t="s">
        <v>328</v>
      </c>
      <c r="D220" s="212" t="s">
        <v>169</v>
      </c>
      <c r="E220" s="213" t="s">
        <v>300</v>
      </c>
      <c r="F220" s="214" t="s">
        <v>301</v>
      </c>
      <c r="G220" s="215" t="s">
        <v>110</v>
      </c>
      <c r="H220" s="216">
        <v>4580</v>
      </c>
      <c r="I220" s="217"/>
      <c r="J220" s="218">
        <f>ROUND(I220*H220,2)</f>
        <v>0</v>
      </c>
      <c r="K220" s="214" t="s">
        <v>172</v>
      </c>
      <c r="L220" s="219"/>
      <c r="M220" s="220" t="s">
        <v>19</v>
      </c>
      <c r="N220" s="221" t="s">
        <v>43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219</v>
      </c>
      <c r="AT220" s="224" t="s">
        <v>169</v>
      </c>
      <c r="AU220" s="224" t="s">
        <v>81</v>
      </c>
      <c r="AY220" s="18" t="s">
        <v>168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79</v>
      </c>
      <c r="BK220" s="225">
        <f>ROUND(I220*H220,2)</f>
        <v>0</v>
      </c>
      <c r="BL220" s="18" t="s">
        <v>219</v>
      </c>
      <c r="BM220" s="224" t="s">
        <v>1597</v>
      </c>
    </row>
    <row r="221" s="2" customFormat="1" ht="24.15" customHeight="1">
      <c r="A221" s="39"/>
      <c r="B221" s="40"/>
      <c r="C221" s="259" t="s">
        <v>332</v>
      </c>
      <c r="D221" s="259" t="s">
        <v>203</v>
      </c>
      <c r="E221" s="260" t="s">
        <v>304</v>
      </c>
      <c r="F221" s="261" t="s">
        <v>305</v>
      </c>
      <c r="G221" s="262" t="s">
        <v>110</v>
      </c>
      <c r="H221" s="263">
        <v>4580</v>
      </c>
      <c r="I221" s="264"/>
      <c r="J221" s="265">
        <f>ROUND(I221*H221,2)</f>
        <v>0</v>
      </c>
      <c r="K221" s="261" t="s">
        <v>172</v>
      </c>
      <c r="L221" s="45"/>
      <c r="M221" s="266" t="s">
        <v>19</v>
      </c>
      <c r="N221" s="267" t="s">
        <v>43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219</v>
      </c>
      <c r="AT221" s="224" t="s">
        <v>203</v>
      </c>
      <c r="AU221" s="224" t="s">
        <v>81</v>
      </c>
      <c r="AY221" s="18" t="s">
        <v>168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219</v>
      </c>
      <c r="BM221" s="224" t="s">
        <v>1598</v>
      </c>
    </row>
    <row r="222" s="2" customFormat="1" ht="21.75" customHeight="1">
      <c r="A222" s="39"/>
      <c r="B222" s="40"/>
      <c r="C222" s="259" t="s">
        <v>336</v>
      </c>
      <c r="D222" s="259" t="s">
        <v>203</v>
      </c>
      <c r="E222" s="260" t="s">
        <v>308</v>
      </c>
      <c r="F222" s="261" t="s">
        <v>309</v>
      </c>
      <c r="G222" s="262" t="s">
        <v>224</v>
      </c>
      <c r="H222" s="263">
        <v>3</v>
      </c>
      <c r="I222" s="264"/>
      <c r="J222" s="265">
        <f>ROUND(I222*H222,2)</f>
        <v>0</v>
      </c>
      <c r="K222" s="261" t="s">
        <v>172</v>
      </c>
      <c r="L222" s="45"/>
      <c r="M222" s="266" t="s">
        <v>19</v>
      </c>
      <c r="N222" s="267" t="s">
        <v>43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174</v>
      </c>
      <c r="AT222" s="224" t="s">
        <v>203</v>
      </c>
      <c r="AU222" s="224" t="s">
        <v>81</v>
      </c>
      <c r="AY222" s="18" t="s">
        <v>168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79</v>
      </c>
      <c r="BK222" s="225">
        <f>ROUND(I222*H222,2)</f>
        <v>0</v>
      </c>
      <c r="BL222" s="18" t="s">
        <v>174</v>
      </c>
      <c r="BM222" s="224" t="s">
        <v>1599</v>
      </c>
    </row>
    <row r="223" s="2" customFormat="1" ht="16.5" customHeight="1">
      <c r="A223" s="39"/>
      <c r="B223" s="40"/>
      <c r="C223" s="259" t="s">
        <v>343</v>
      </c>
      <c r="D223" s="259" t="s">
        <v>203</v>
      </c>
      <c r="E223" s="260" t="s">
        <v>312</v>
      </c>
      <c r="F223" s="261" t="s">
        <v>313</v>
      </c>
      <c r="G223" s="262" t="s">
        <v>314</v>
      </c>
      <c r="H223" s="263">
        <v>4.5800000000000001</v>
      </c>
      <c r="I223" s="264"/>
      <c r="J223" s="265">
        <f>ROUND(I223*H223,2)</f>
        <v>0</v>
      </c>
      <c r="K223" s="261" t="s">
        <v>172</v>
      </c>
      <c r="L223" s="45"/>
      <c r="M223" s="266" t="s">
        <v>19</v>
      </c>
      <c r="N223" s="267" t="s">
        <v>43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174</v>
      </c>
      <c r="AT223" s="224" t="s">
        <v>203</v>
      </c>
      <c r="AU223" s="224" t="s">
        <v>81</v>
      </c>
      <c r="AY223" s="18" t="s">
        <v>168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79</v>
      </c>
      <c r="BK223" s="225">
        <f>ROUND(I223*H223,2)</f>
        <v>0</v>
      </c>
      <c r="BL223" s="18" t="s">
        <v>174</v>
      </c>
      <c r="BM223" s="224" t="s">
        <v>1600</v>
      </c>
    </row>
    <row r="224" s="2" customFormat="1" ht="33" customHeight="1">
      <c r="A224" s="39"/>
      <c r="B224" s="40"/>
      <c r="C224" s="212" t="s">
        <v>347</v>
      </c>
      <c r="D224" s="212" t="s">
        <v>169</v>
      </c>
      <c r="E224" s="213" t="s">
        <v>317</v>
      </c>
      <c r="F224" s="214" t="s">
        <v>318</v>
      </c>
      <c r="G224" s="215" t="s">
        <v>224</v>
      </c>
      <c r="H224" s="216">
        <v>6</v>
      </c>
      <c r="I224" s="217"/>
      <c r="J224" s="218">
        <f>ROUND(I224*H224,2)</f>
        <v>0</v>
      </c>
      <c r="K224" s="214" t="s">
        <v>172</v>
      </c>
      <c r="L224" s="219"/>
      <c r="M224" s="220" t="s">
        <v>19</v>
      </c>
      <c r="N224" s="221" t="s">
        <v>43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173</v>
      </c>
      <c r="AT224" s="224" t="s">
        <v>169</v>
      </c>
      <c r="AU224" s="224" t="s">
        <v>81</v>
      </c>
      <c r="AY224" s="18" t="s">
        <v>168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79</v>
      </c>
      <c r="BK224" s="225">
        <f>ROUND(I224*H224,2)</f>
        <v>0</v>
      </c>
      <c r="BL224" s="18" t="s">
        <v>174</v>
      </c>
      <c r="BM224" s="224" t="s">
        <v>1601</v>
      </c>
    </row>
    <row r="225" s="2" customFormat="1" ht="24.15" customHeight="1">
      <c r="A225" s="39"/>
      <c r="B225" s="40"/>
      <c r="C225" s="259" t="s">
        <v>353</v>
      </c>
      <c r="D225" s="259" t="s">
        <v>203</v>
      </c>
      <c r="E225" s="260" t="s">
        <v>321</v>
      </c>
      <c r="F225" s="261" t="s">
        <v>322</v>
      </c>
      <c r="G225" s="262" t="s">
        <v>224</v>
      </c>
      <c r="H225" s="263">
        <v>6</v>
      </c>
      <c r="I225" s="264"/>
      <c r="J225" s="265">
        <f>ROUND(I225*H225,2)</f>
        <v>0</v>
      </c>
      <c r="K225" s="261" t="s">
        <v>172</v>
      </c>
      <c r="L225" s="45"/>
      <c r="M225" s="266" t="s">
        <v>19</v>
      </c>
      <c r="N225" s="267" t="s">
        <v>43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174</v>
      </c>
      <c r="AT225" s="224" t="s">
        <v>203</v>
      </c>
      <c r="AU225" s="224" t="s">
        <v>81</v>
      </c>
      <c r="AY225" s="18" t="s">
        <v>168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79</v>
      </c>
      <c r="BK225" s="225">
        <f>ROUND(I225*H225,2)</f>
        <v>0</v>
      </c>
      <c r="BL225" s="18" t="s">
        <v>174</v>
      </c>
      <c r="BM225" s="224" t="s">
        <v>1602</v>
      </c>
    </row>
    <row r="226" s="2" customFormat="1" ht="37.8" customHeight="1">
      <c r="A226" s="39"/>
      <c r="B226" s="40"/>
      <c r="C226" s="212" t="s">
        <v>362</v>
      </c>
      <c r="D226" s="212" t="s">
        <v>169</v>
      </c>
      <c r="E226" s="213" t="s">
        <v>325</v>
      </c>
      <c r="F226" s="214" t="s">
        <v>326</v>
      </c>
      <c r="G226" s="215" t="s">
        <v>224</v>
      </c>
      <c r="H226" s="216">
        <v>15</v>
      </c>
      <c r="I226" s="217"/>
      <c r="J226" s="218">
        <f>ROUND(I226*H226,2)</f>
        <v>0</v>
      </c>
      <c r="K226" s="214" t="s">
        <v>172</v>
      </c>
      <c r="L226" s="219"/>
      <c r="M226" s="220" t="s">
        <v>19</v>
      </c>
      <c r="N226" s="221" t="s">
        <v>43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173</v>
      </c>
      <c r="AT226" s="224" t="s">
        <v>169</v>
      </c>
      <c r="AU226" s="224" t="s">
        <v>81</v>
      </c>
      <c r="AY226" s="18" t="s">
        <v>168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79</v>
      </c>
      <c r="BK226" s="225">
        <f>ROUND(I226*H226,2)</f>
        <v>0</v>
      </c>
      <c r="BL226" s="18" t="s">
        <v>174</v>
      </c>
      <c r="BM226" s="224" t="s">
        <v>1603</v>
      </c>
    </row>
    <row r="227" s="2" customFormat="1" ht="24.15" customHeight="1">
      <c r="A227" s="39"/>
      <c r="B227" s="40"/>
      <c r="C227" s="259" t="s">
        <v>113</v>
      </c>
      <c r="D227" s="259" t="s">
        <v>203</v>
      </c>
      <c r="E227" s="260" t="s">
        <v>329</v>
      </c>
      <c r="F227" s="261" t="s">
        <v>330</v>
      </c>
      <c r="G227" s="262" t="s">
        <v>224</v>
      </c>
      <c r="H227" s="263">
        <v>15</v>
      </c>
      <c r="I227" s="264"/>
      <c r="J227" s="265">
        <f>ROUND(I227*H227,2)</f>
        <v>0</v>
      </c>
      <c r="K227" s="261" t="s">
        <v>172</v>
      </c>
      <c r="L227" s="45"/>
      <c r="M227" s="266" t="s">
        <v>19</v>
      </c>
      <c r="N227" s="267" t="s">
        <v>43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174</v>
      </c>
      <c r="AT227" s="224" t="s">
        <v>203</v>
      </c>
      <c r="AU227" s="224" t="s">
        <v>81</v>
      </c>
      <c r="AY227" s="18" t="s">
        <v>168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174</v>
      </c>
      <c r="BM227" s="224" t="s">
        <v>1604</v>
      </c>
    </row>
    <row r="228" s="12" customFormat="1" ht="25.92" customHeight="1">
      <c r="A228" s="12"/>
      <c r="B228" s="198"/>
      <c r="C228" s="199"/>
      <c r="D228" s="200" t="s">
        <v>71</v>
      </c>
      <c r="E228" s="201" t="s">
        <v>87</v>
      </c>
      <c r="F228" s="201" t="s">
        <v>424</v>
      </c>
      <c r="G228" s="199"/>
      <c r="H228" s="199"/>
      <c r="I228" s="202"/>
      <c r="J228" s="203">
        <f>BK228</f>
        <v>0</v>
      </c>
      <c r="K228" s="199"/>
      <c r="L228" s="204"/>
      <c r="M228" s="205"/>
      <c r="N228" s="206"/>
      <c r="O228" s="206"/>
      <c r="P228" s="207">
        <f>P229+P239+P241</f>
        <v>0</v>
      </c>
      <c r="Q228" s="206"/>
      <c r="R228" s="207">
        <f>R229+R239+R241</f>
        <v>0</v>
      </c>
      <c r="S228" s="206"/>
      <c r="T228" s="208">
        <f>T229+T239+T241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9" t="s">
        <v>79</v>
      </c>
      <c r="AT228" s="210" t="s">
        <v>71</v>
      </c>
      <c r="AU228" s="210" t="s">
        <v>72</v>
      </c>
      <c r="AY228" s="209" t="s">
        <v>168</v>
      </c>
      <c r="BK228" s="211">
        <f>BK229+BK239+BK241</f>
        <v>0</v>
      </c>
    </row>
    <row r="229" s="12" customFormat="1" ht="22.8" customHeight="1">
      <c r="A229" s="12"/>
      <c r="B229" s="198"/>
      <c r="C229" s="199"/>
      <c r="D229" s="200" t="s">
        <v>71</v>
      </c>
      <c r="E229" s="272" t="s">
        <v>425</v>
      </c>
      <c r="F229" s="272" t="s">
        <v>426</v>
      </c>
      <c r="G229" s="199"/>
      <c r="H229" s="199"/>
      <c r="I229" s="202"/>
      <c r="J229" s="273">
        <f>BK229</f>
        <v>0</v>
      </c>
      <c r="K229" s="199"/>
      <c r="L229" s="204"/>
      <c r="M229" s="205"/>
      <c r="N229" s="206"/>
      <c r="O229" s="206"/>
      <c r="P229" s="207">
        <f>P230+SUM(P231:P233)</f>
        <v>0</v>
      </c>
      <c r="Q229" s="206"/>
      <c r="R229" s="207">
        <f>R230+SUM(R231:R233)</f>
        <v>0</v>
      </c>
      <c r="S229" s="206"/>
      <c r="T229" s="208">
        <f>T230+SUM(T231:T233)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79</v>
      </c>
      <c r="AT229" s="210" t="s">
        <v>71</v>
      </c>
      <c r="AU229" s="210" t="s">
        <v>79</v>
      </c>
      <c r="AY229" s="209" t="s">
        <v>168</v>
      </c>
      <c r="BK229" s="211">
        <f>BK230+SUM(BK231:BK233)</f>
        <v>0</v>
      </c>
    </row>
    <row r="230" s="2" customFormat="1" ht="24.15" customHeight="1">
      <c r="A230" s="39"/>
      <c r="B230" s="40"/>
      <c r="C230" s="259" t="s">
        <v>371</v>
      </c>
      <c r="D230" s="259" t="s">
        <v>203</v>
      </c>
      <c r="E230" s="260" t="s">
        <v>428</v>
      </c>
      <c r="F230" s="261" t="s">
        <v>429</v>
      </c>
      <c r="G230" s="262" t="s">
        <v>224</v>
      </c>
      <c r="H230" s="263">
        <v>3</v>
      </c>
      <c r="I230" s="264"/>
      <c r="J230" s="265">
        <f>ROUND(I230*H230,2)</f>
        <v>0</v>
      </c>
      <c r="K230" s="261" t="s">
        <v>172</v>
      </c>
      <c r="L230" s="45"/>
      <c r="M230" s="266" t="s">
        <v>19</v>
      </c>
      <c r="N230" s="267" t="s">
        <v>43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79</v>
      </c>
      <c r="AT230" s="224" t="s">
        <v>203</v>
      </c>
      <c r="AU230" s="224" t="s">
        <v>81</v>
      </c>
      <c r="AY230" s="18" t="s">
        <v>168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79</v>
      </c>
      <c r="BK230" s="225">
        <f>ROUND(I230*H230,2)</f>
        <v>0</v>
      </c>
      <c r="BL230" s="18" t="s">
        <v>79</v>
      </c>
      <c r="BM230" s="224" t="s">
        <v>1605</v>
      </c>
    </row>
    <row r="231" s="2" customFormat="1" ht="101.25" customHeight="1">
      <c r="A231" s="39"/>
      <c r="B231" s="40"/>
      <c r="C231" s="259" t="s">
        <v>377</v>
      </c>
      <c r="D231" s="259" t="s">
        <v>203</v>
      </c>
      <c r="E231" s="260" t="s">
        <v>432</v>
      </c>
      <c r="F231" s="261" t="s">
        <v>433</v>
      </c>
      <c r="G231" s="262" t="s">
        <v>224</v>
      </c>
      <c r="H231" s="263">
        <v>1</v>
      </c>
      <c r="I231" s="264"/>
      <c r="J231" s="265">
        <f>ROUND(I231*H231,2)</f>
        <v>0</v>
      </c>
      <c r="K231" s="261" t="s">
        <v>172</v>
      </c>
      <c r="L231" s="45"/>
      <c r="M231" s="266" t="s">
        <v>19</v>
      </c>
      <c r="N231" s="267" t="s">
        <v>43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174</v>
      </c>
      <c r="AT231" s="224" t="s">
        <v>203</v>
      </c>
      <c r="AU231" s="224" t="s">
        <v>81</v>
      </c>
      <c r="AY231" s="18" t="s">
        <v>168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79</v>
      </c>
      <c r="BK231" s="225">
        <f>ROUND(I231*H231,2)</f>
        <v>0</v>
      </c>
      <c r="BL231" s="18" t="s">
        <v>174</v>
      </c>
      <c r="BM231" s="224" t="s">
        <v>1606</v>
      </c>
    </row>
    <row r="232" s="2" customFormat="1" ht="101.25" customHeight="1">
      <c r="A232" s="39"/>
      <c r="B232" s="40"/>
      <c r="C232" s="259" t="s">
        <v>381</v>
      </c>
      <c r="D232" s="259" t="s">
        <v>203</v>
      </c>
      <c r="E232" s="260" t="s">
        <v>436</v>
      </c>
      <c r="F232" s="261" t="s">
        <v>437</v>
      </c>
      <c r="G232" s="262" t="s">
        <v>224</v>
      </c>
      <c r="H232" s="263">
        <v>2</v>
      </c>
      <c r="I232" s="264"/>
      <c r="J232" s="265">
        <f>ROUND(I232*H232,2)</f>
        <v>0</v>
      </c>
      <c r="K232" s="261" t="s">
        <v>172</v>
      </c>
      <c r="L232" s="45"/>
      <c r="M232" s="266" t="s">
        <v>19</v>
      </c>
      <c r="N232" s="267" t="s">
        <v>43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174</v>
      </c>
      <c r="AT232" s="224" t="s">
        <v>203</v>
      </c>
      <c r="AU232" s="224" t="s">
        <v>81</v>
      </c>
      <c r="AY232" s="18" t="s">
        <v>168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79</v>
      </c>
      <c r="BK232" s="225">
        <f>ROUND(I232*H232,2)</f>
        <v>0</v>
      </c>
      <c r="BL232" s="18" t="s">
        <v>174</v>
      </c>
      <c r="BM232" s="224" t="s">
        <v>1607</v>
      </c>
    </row>
    <row r="233" s="12" customFormat="1" ht="20.88" customHeight="1">
      <c r="A233" s="12"/>
      <c r="B233" s="198"/>
      <c r="C233" s="199"/>
      <c r="D233" s="200" t="s">
        <v>71</v>
      </c>
      <c r="E233" s="272" t="s">
        <v>443</v>
      </c>
      <c r="F233" s="272" t="s">
        <v>444</v>
      </c>
      <c r="G233" s="199"/>
      <c r="H233" s="199"/>
      <c r="I233" s="202"/>
      <c r="J233" s="273">
        <f>BK233</f>
        <v>0</v>
      </c>
      <c r="K233" s="199"/>
      <c r="L233" s="204"/>
      <c r="M233" s="205"/>
      <c r="N233" s="206"/>
      <c r="O233" s="206"/>
      <c r="P233" s="207">
        <f>SUM(P234:P238)</f>
        <v>0</v>
      </c>
      <c r="Q233" s="206"/>
      <c r="R233" s="207">
        <f>SUM(R234:R238)</f>
        <v>0</v>
      </c>
      <c r="S233" s="206"/>
      <c r="T233" s="208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79</v>
      </c>
      <c r="AT233" s="210" t="s">
        <v>71</v>
      </c>
      <c r="AU233" s="210" t="s">
        <v>81</v>
      </c>
      <c r="AY233" s="209" t="s">
        <v>168</v>
      </c>
      <c r="BK233" s="211">
        <f>SUM(BK234:BK238)</f>
        <v>0</v>
      </c>
    </row>
    <row r="234" s="2" customFormat="1" ht="24.15" customHeight="1">
      <c r="A234" s="39"/>
      <c r="B234" s="40"/>
      <c r="C234" s="259" t="s">
        <v>389</v>
      </c>
      <c r="D234" s="259" t="s">
        <v>203</v>
      </c>
      <c r="E234" s="260" t="s">
        <v>446</v>
      </c>
      <c r="F234" s="261" t="s">
        <v>447</v>
      </c>
      <c r="G234" s="262" t="s">
        <v>224</v>
      </c>
      <c r="H234" s="263">
        <v>2</v>
      </c>
      <c r="I234" s="264"/>
      <c r="J234" s="265">
        <f>ROUND(I234*H234,2)</f>
        <v>0</v>
      </c>
      <c r="K234" s="261" t="s">
        <v>172</v>
      </c>
      <c r="L234" s="45"/>
      <c r="M234" s="266" t="s">
        <v>19</v>
      </c>
      <c r="N234" s="267" t="s">
        <v>43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174</v>
      </c>
      <c r="AT234" s="224" t="s">
        <v>203</v>
      </c>
      <c r="AU234" s="224" t="s">
        <v>186</v>
      </c>
      <c r="AY234" s="18" t="s">
        <v>168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79</v>
      </c>
      <c r="BK234" s="225">
        <f>ROUND(I234*H234,2)</f>
        <v>0</v>
      </c>
      <c r="BL234" s="18" t="s">
        <v>174</v>
      </c>
      <c r="BM234" s="224" t="s">
        <v>1608</v>
      </c>
    </row>
    <row r="235" s="2" customFormat="1" ht="16.5" customHeight="1">
      <c r="A235" s="39"/>
      <c r="B235" s="40"/>
      <c r="C235" s="259" t="s">
        <v>393</v>
      </c>
      <c r="D235" s="259" t="s">
        <v>203</v>
      </c>
      <c r="E235" s="260" t="s">
        <v>452</v>
      </c>
      <c r="F235" s="261" t="s">
        <v>453</v>
      </c>
      <c r="G235" s="262" t="s">
        <v>224</v>
      </c>
      <c r="H235" s="263">
        <v>3</v>
      </c>
      <c r="I235" s="264"/>
      <c r="J235" s="265">
        <f>ROUND(I235*H235,2)</f>
        <v>0</v>
      </c>
      <c r="K235" s="261" t="s">
        <v>172</v>
      </c>
      <c r="L235" s="45"/>
      <c r="M235" s="266" t="s">
        <v>19</v>
      </c>
      <c r="N235" s="267" t="s">
        <v>43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79</v>
      </c>
      <c r="AT235" s="224" t="s">
        <v>203</v>
      </c>
      <c r="AU235" s="224" t="s">
        <v>186</v>
      </c>
      <c r="AY235" s="18" t="s">
        <v>168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79</v>
      </c>
      <c r="BM235" s="224" t="s">
        <v>1609</v>
      </c>
    </row>
    <row r="236" s="2" customFormat="1" ht="24.15" customHeight="1">
      <c r="A236" s="39"/>
      <c r="B236" s="40"/>
      <c r="C236" s="259" t="s">
        <v>398</v>
      </c>
      <c r="D236" s="259" t="s">
        <v>203</v>
      </c>
      <c r="E236" s="260" t="s">
        <v>456</v>
      </c>
      <c r="F236" s="261" t="s">
        <v>457</v>
      </c>
      <c r="G236" s="262" t="s">
        <v>224</v>
      </c>
      <c r="H236" s="263">
        <v>3</v>
      </c>
      <c r="I236" s="264"/>
      <c r="J236" s="265">
        <f>ROUND(I236*H236,2)</f>
        <v>0</v>
      </c>
      <c r="K236" s="261" t="s">
        <v>172</v>
      </c>
      <c r="L236" s="45"/>
      <c r="M236" s="266" t="s">
        <v>19</v>
      </c>
      <c r="N236" s="267" t="s">
        <v>43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79</v>
      </c>
      <c r="AT236" s="224" t="s">
        <v>203</v>
      </c>
      <c r="AU236" s="224" t="s">
        <v>186</v>
      </c>
      <c r="AY236" s="18" t="s">
        <v>168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79</v>
      </c>
      <c r="BK236" s="225">
        <f>ROUND(I236*H236,2)</f>
        <v>0</v>
      </c>
      <c r="BL236" s="18" t="s">
        <v>79</v>
      </c>
      <c r="BM236" s="224" t="s">
        <v>1610</v>
      </c>
    </row>
    <row r="237" s="2" customFormat="1" ht="24.15" customHeight="1">
      <c r="A237" s="39"/>
      <c r="B237" s="40"/>
      <c r="C237" s="259" t="s">
        <v>403</v>
      </c>
      <c r="D237" s="259" t="s">
        <v>203</v>
      </c>
      <c r="E237" s="260" t="s">
        <v>460</v>
      </c>
      <c r="F237" s="261" t="s">
        <v>461</v>
      </c>
      <c r="G237" s="262" t="s">
        <v>224</v>
      </c>
      <c r="H237" s="263">
        <v>2</v>
      </c>
      <c r="I237" s="264"/>
      <c r="J237" s="265">
        <f>ROUND(I237*H237,2)</f>
        <v>0</v>
      </c>
      <c r="K237" s="261" t="s">
        <v>172</v>
      </c>
      <c r="L237" s="45"/>
      <c r="M237" s="266" t="s">
        <v>19</v>
      </c>
      <c r="N237" s="267" t="s">
        <v>43</v>
      </c>
      <c r="O237" s="85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4" t="s">
        <v>253</v>
      </c>
      <c r="AT237" s="224" t="s">
        <v>203</v>
      </c>
      <c r="AU237" s="224" t="s">
        <v>186</v>
      </c>
      <c r="AY237" s="18" t="s">
        <v>168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8" t="s">
        <v>79</v>
      </c>
      <c r="BK237" s="225">
        <f>ROUND(I237*H237,2)</f>
        <v>0</v>
      </c>
      <c r="BL237" s="18" t="s">
        <v>253</v>
      </c>
      <c r="BM237" s="224" t="s">
        <v>1611</v>
      </c>
    </row>
    <row r="238" s="2" customFormat="1" ht="24.15" customHeight="1">
      <c r="A238" s="39"/>
      <c r="B238" s="40"/>
      <c r="C238" s="259" t="s">
        <v>408</v>
      </c>
      <c r="D238" s="259" t="s">
        <v>203</v>
      </c>
      <c r="E238" s="260" t="s">
        <v>1612</v>
      </c>
      <c r="F238" s="261" t="s">
        <v>1613</v>
      </c>
      <c r="G238" s="262" t="s">
        <v>224</v>
      </c>
      <c r="H238" s="263">
        <v>1</v>
      </c>
      <c r="I238" s="264"/>
      <c r="J238" s="265">
        <f>ROUND(I238*H238,2)</f>
        <v>0</v>
      </c>
      <c r="K238" s="261" t="s">
        <v>396</v>
      </c>
      <c r="L238" s="45"/>
      <c r="M238" s="266" t="s">
        <v>19</v>
      </c>
      <c r="N238" s="267" t="s">
        <v>43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253</v>
      </c>
      <c r="AT238" s="224" t="s">
        <v>203</v>
      </c>
      <c r="AU238" s="224" t="s">
        <v>186</v>
      </c>
      <c r="AY238" s="18" t="s">
        <v>168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79</v>
      </c>
      <c r="BK238" s="225">
        <f>ROUND(I238*H238,2)</f>
        <v>0</v>
      </c>
      <c r="BL238" s="18" t="s">
        <v>253</v>
      </c>
      <c r="BM238" s="224" t="s">
        <v>1614</v>
      </c>
    </row>
    <row r="239" s="12" customFormat="1" ht="22.8" customHeight="1">
      <c r="A239" s="12"/>
      <c r="B239" s="198"/>
      <c r="C239" s="199"/>
      <c r="D239" s="200" t="s">
        <v>71</v>
      </c>
      <c r="E239" s="272" t="s">
        <v>463</v>
      </c>
      <c r="F239" s="272" t="s">
        <v>464</v>
      </c>
      <c r="G239" s="199"/>
      <c r="H239" s="199"/>
      <c r="I239" s="202"/>
      <c r="J239" s="273">
        <f>BK239</f>
        <v>0</v>
      </c>
      <c r="K239" s="199"/>
      <c r="L239" s="204"/>
      <c r="M239" s="205"/>
      <c r="N239" s="206"/>
      <c r="O239" s="206"/>
      <c r="P239" s="207">
        <f>P240</f>
        <v>0</v>
      </c>
      <c r="Q239" s="206"/>
      <c r="R239" s="207">
        <f>R240</f>
        <v>0</v>
      </c>
      <c r="S239" s="206"/>
      <c r="T239" s="208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9" t="s">
        <v>79</v>
      </c>
      <c r="AT239" s="210" t="s">
        <v>71</v>
      </c>
      <c r="AU239" s="210" t="s">
        <v>79</v>
      </c>
      <c r="AY239" s="209" t="s">
        <v>168</v>
      </c>
      <c r="BK239" s="211">
        <f>BK240</f>
        <v>0</v>
      </c>
    </row>
    <row r="240" s="2" customFormat="1" ht="16.5" customHeight="1">
      <c r="A240" s="39"/>
      <c r="B240" s="40"/>
      <c r="C240" s="259" t="s">
        <v>412</v>
      </c>
      <c r="D240" s="259" t="s">
        <v>203</v>
      </c>
      <c r="E240" s="260" t="s">
        <v>466</v>
      </c>
      <c r="F240" s="261" t="s">
        <v>467</v>
      </c>
      <c r="G240" s="262" t="s">
        <v>224</v>
      </c>
      <c r="H240" s="263">
        <v>7</v>
      </c>
      <c r="I240" s="264"/>
      <c r="J240" s="265">
        <f>ROUND(I240*H240,2)</f>
        <v>0</v>
      </c>
      <c r="K240" s="261" t="s">
        <v>172</v>
      </c>
      <c r="L240" s="45"/>
      <c r="M240" s="266" t="s">
        <v>19</v>
      </c>
      <c r="N240" s="267" t="s">
        <v>43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174</v>
      </c>
      <c r="AT240" s="224" t="s">
        <v>203</v>
      </c>
      <c r="AU240" s="224" t="s">
        <v>81</v>
      </c>
      <c r="AY240" s="18" t="s">
        <v>168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79</v>
      </c>
      <c r="BK240" s="225">
        <f>ROUND(I240*H240,2)</f>
        <v>0</v>
      </c>
      <c r="BL240" s="18" t="s">
        <v>174</v>
      </c>
      <c r="BM240" s="224" t="s">
        <v>1615</v>
      </c>
    </row>
    <row r="241" s="12" customFormat="1" ht="22.8" customHeight="1">
      <c r="A241" s="12"/>
      <c r="B241" s="198"/>
      <c r="C241" s="199"/>
      <c r="D241" s="200" t="s">
        <v>71</v>
      </c>
      <c r="E241" s="272" t="s">
        <v>477</v>
      </c>
      <c r="F241" s="272" t="s">
        <v>1616</v>
      </c>
      <c r="G241" s="199"/>
      <c r="H241" s="199"/>
      <c r="I241" s="202"/>
      <c r="J241" s="273">
        <f>BK241</f>
        <v>0</v>
      </c>
      <c r="K241" s="199"/>
      <c r="L241" s="204"/>
      <c r="M241" s="205"/>
      <c r="N241" s="206"/>
      <c r="O241" s="206"/>
      <c r="P241" s="207">
        <f>SUM(P242:P256)</f>
        <v>0</v>
      </c>
      <c r="Q241" s="206"/>
      <c r="R241" s="207">
        <f>SUM(R242:R256)</f>
        <v>0</v>
      </c>
      <c r="S241" s="206"/>
      <c r="T241" s="208">
        <f>SUM(T242:T256)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79</v>
      </c>
      <c r="AT241" s="210" t="s">
        <v>71</v>
      </c>
      <c r="AU241" s="210" t="s">
        <v>79</v>
      </c>
      <c r="AY241" s="209" t="s">
        <v>168</v>
      </c>
      <c r="BK241" s="211">
        <f>SUM(BK242:BK256)</f>
        <v>0</v>
      </c>
    </row>
    <row r="242" s="2" customFormat="1" ht="37.8" customHeight="1">
      <c r="A242" s="39"/>
      <c r="B242" s="40"/>
      <c r="C242" s="259" t="s">
        <v>388</v>
      </c>
      <c r="D242" s="259" t="s">
        <v>203</v>
      </c>
      <c r="E242" s="260" t="s">
        <v>480</v>
      </c>
      <c r="F242" s="261" t="s">
        <v>481</v>
      </c>
      <c r="G242" s="262" t="s">
        <v>224</v>
      </c>
      <c r="H242" s="263">
        <v>2</v>
      </c>
      <c r="I242" s="264"/>
      <c r="J242" s="265">
        <f>ROUND(I242*H242,2)</f>
        <v>0</v>
      </c>
      <c r="K242" s="261" t="s">
        <v>172</v>
      </c>
      <c r="L242" s="45"/>
      <c r="M242" s="266" t="s">
        <v>19</v>
      </c>
      <c r="N242" s="267" t="s">
        <v>43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174</v>
      </c>
      <c r="AT242" s="224" t="s">
        <v>203</v>
      </c>
      <c r="AU242" s="224" t="s">
        <v>81</v>
      </c>
      <c r="AY242" s="18" t="s">
        <v>168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79</v>
      </c>
      <c r="BK242" s="225">
        <f>ROUND(I242*H242,2)</f>
        <v>0</v>
      </c>
      <c r="BL242" s="18" t="s">
        <v>174</v>
      </c>
      <c r="BM242" s="224" t="s">
        <v>1617</v>
      </c>
    </row>
    <row r="243" s="2" customFormat="1" ht="24.15" customHeight="1">
      <c r="A243" s="39"/>
      <c r="B243" s="40"/>
      <c r="C243" s="212" t="s">
        <v>420</v>
      </c>
      <c r="D243" s="212" t="s">
        <v>169</v>
      </c>
      <c r="E243" s="213" t="s">
        <v>483</v>
      </c>
      <c r="F243" s="214" t="s">
        <v>484</v>
      </c>
      <c r="G243" s="215" t="s">
        <v>224</v>
      </c>
      <c r="H243" s="216">
        <v>2</v>
      </c>
      <c r="I243" s="217"/>
      <c r="J243" s="218">
        <f>ROUND(I243*H243,2)</f>
        <v>0</v>
      </c>
      <c r="K243" s="214" t="s">
        <v>172</v>
      </c>
      <c r="L243" s="219"/>
      <c r="M243" s="220" t="s">
        <v>19</v>
      </c>
      <c r="N243" s="221" t="s">
        <v>43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485</v>
      </c>
      <c r="AT243" s="224" t="s">
        <v>169</v>
      </c>
      <c r="AU243" s="224" t="s">
        <v>81</v>
      </c>
      <c r="AY243" s="18" t="s">
        <v>168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485</v>
      </c>
      <c r="BM243" s="224" t="s">
        <v>1618</v>
      </c>
    </row>
    <row r="244" s="2" customFormat="1" ht="33" customHeight="1">
      <c r="A244" s="39"/>
      <c r="B244" s="40"/>
      <c r="C244" s="259" t="s">
        <v>427</v>
      </c>
      <c r="D244" s="259" t="s">
        <v>203</v>
      </c>
      <c r="E244" s="260" t="s">
        <v>487</v>
      </c>
      <c r="F244" s="261" t="s">
        <v>488</v>
      </c>
      <c r="G244" s="262" t="s">
        <v>224</v>
      </c>
      <c r="H244" s="263">
        <v>2</v>
      </c>
      <c r="I244" s="264"/>
      <c r="J244" s="265">
        <f>ROUND(I244*H244,2)</f>
        <v>0</v>
      </c>
      <c r="K244" s="261" t="s">
        <v>172</v>
      </c>
      <c r="L244" s="45"/>
      <c r="M244" s="266" t="s">
        <v>19</v>
      </c>
      <c r="N244" s="267" t="s">
        <v>43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174</v>
      </c>
      <c r="AT244" s="224" t="s">
        <v>203</v>
      </c>
      <c r="AU244" s="224" t="s">
        <v>81</v>
      </c>
      <c r="AY244" s="18" t="s">
        <v>168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79</v>
      </c>
      <c r="BK244" s="225">
        <f>ROUND(I244*H244,2)</f>
        <v>0</v>
      </c>
      <c r="BL244" s="18" t="s">
        <v>174</v>
      </c>
      <c r="BM244" s="224" t="s">
        <v>1619</v>
      </c>
    </row>
    <row r="245" s="2" customFormat="1" ht="24.15" customHeight="1">
      <c r="A245" s="39"/>
      <c r="B245" s="40"/>
      <c r="C245" s="212" t="s">
        <v>431</v>
      </c>
      <c r="D245" s="212" t="s">
        <v>169</v>
      </c>
      <c r="E245" s="213" t="s">
        <v>491</v>
      </c>
      <c r="F245" s="214" t="s">
        <v>492</v>
      </c>
      <c r="G245" s="215" t="s">
        <v>224</v>
      </c>
      <c r="H245" s="216">
        <v>2</v>
      </c>
      <c r="I245" s="217"/>
      <c r="J245" s="218">
        <f>ROUND(I245*H245,2)</f>
        <v>0</v>
      </c>
      <c r="K245" s="214" t="s">
        <v>172</v>
      </c>
      <c r="L245" s="219"/>
      <c r="M245" s="220" t="s">
        <v>19</v>
      </c>
      <c r="N245" s="221" t="s">
        <v>43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250</v>
      </c>
      <c r="AT245" s="224" t="s">
        <v>169</v>
      </c>
      <c r="AU245" s="224" t="s">
        <v>81</v>
      </c>
      <c r="AY245" s="18" t="s">
        <v>168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79</v>
      </c>
      <c r="BK245" s="225">
        <f>ROUND(I245*H245,2)</f>
        <v>0</v>
      </c>
      <c r="BL245" s="18" t="s">
        <v>251</v>
      </c>
      <c r="BM245" s="224" t="s">
        <v>1620</v>
      </c>
    </row>
    <row r="246" s="2" customFormat="1" ht="24.15" customHeight="1">
      <c r="A246" s="39"/>
      <c r="B246" s="40"/>
      <c r="C246" s="212" t="s">
        <v>435</v>
      </c>
      <c r="D246" s="212" t="s">
        <v>169</v>
      </c>
      <c r="E246" s="213" t="s">
        <v>495</v>
      </c>
      <c r="F246" s="214" t="s">
        <v>496</v>
      </c>
      <c r="G246" s="215" t="s">
        <v>224</v>
      </c>
      <c r="H246" s="216">
        <v>2</v>
      </c>
      <c r="I246" s="217"/>
      <c r="J246" s="218">
        <f>ROUND(I246*H246,2)</f>
        <v>0</v>
      </c>
      <c r="K246" s="214" t="s">
        <v>172</v>
      </c>
      <c r="L246" s="219"/>
      <c r="M246" s="220" t="s">
        <v>19</v>
      </c>
      <c r="N246" s="221" t="s">
        <v>43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250</v>
      </c>
      <c r="AT246" s="224" t="s">
        <v>169</v>
      </c>
      <c r="AU246" s="224" t="s">
        <v>81</v>
      </c>
      <c r="AY246" s="18" t="s">
        <v>168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251</v>
      </c>
      <c r="BM246" s="224" t="s">
        <v>1621</v>
      </c>
    </row>
    <row r="247" s="2" customFormat="1" ht="24.15" customHeight="1">
      <c r="A247" s="39"/>
      <c r="B247" s="40"/>
      <c r="C247" s="259" t="s">
        <v>439</v>
      </c>
      <c r="D247" s="259" t="s">
        <v>203</v>
      </c>
      <c r="E247" s="260" t="s">
        <v>499</v>
      </c>
      <c r="F247" s="261" t="s">
        <v>500</v>
      </c>
      <c r="G247" s="262" t="s">
        <v>224</v>
      </c>
      <c r="H247" s="263">
        <v>2</v>
      </c>
      <c r="I247" s="264"/>
      <c r="J247" s="265">
        <f>ROUND(I247*H247,2)</f>
        <v>0</v>
      </c>
      <c r="K247" s="261" t="s">
        <v>172</v>
      </c>
      <c r="L247" s="45"/>
      <c r="M247" s="266" t="s">
        <v>19</v>
      </c>
      <c r="N247" s="267" t="s">
        <v>43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174</v>
      </c>
      <c r="AT247" s="224" t="s">
        <v>203</v>
      </c>
      <c r="AU247" s="224" t="s">
        <v>81</v>
      </c>
      <c r="AY247" s="18" t="s">
        <v>168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8" t="s">
        <v>79</v>
      </c>
      <c r="BK247" s="225">
        <f>ROUND(I247*H247,2)</f>
        <v>0</v>
      </c>
      <c r="BL247" s="18" t="s">
        <v>174</v>
      </c>
      <c r="BM247" s="224" t="s">
        <v>1622</v>
      </c>
    </row>
    <row r="248" s="2" customFormat="1" ht="24.15" customHeight="1">
      <c r="A248" s="39"/>
      <c r="B248" s="40"/>
      <c r="C248" s="212" t="s">
        <v>445</v>
      </c>
      <c r="D248" s="212" t="s">
        <v>169</v>
      </c>
      <c r="E248" s="213" t="s">
        <v>503</v>
      </c>
      <c r="F248" s="214" t="s">
        <v>504</v>
      </c>
      <c r="G248" s="215" t="s">
        <v>224</v>
      </c>
      <c r="H248" s="216">
        <v>2</v>
      </c>
      <c r="I248" s="217"/>
      <c r="J248" s="218">
        <f>ROUND(I248*H248,2)</f>
        <v>0</v>
      </c>
      <c r="K248" s="214" t="s">
        <v>172</v>
      </c>
      <c r="L248" s="219"/>
      <c r="M248" s="220" t="s">
        <v>19</v>
      </c>
      <c r="N248" s="221" t="s">
        <v>43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485</v>
      </c>
      <c r="AT248" s="224" t="s">
        <v>169</v>
      </c>
      <c r="AU248" s="224" t="s">
        <v>81</v>
      </c>
      <c r="AY248" s="18" t="s">
        <v>168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79</v>
      </c>
      <c r="BK248" s="225">
        <f>ROUND(I248*H248,2)</f>
        <v>0</v>
      </c>
      <c r="BL248" s="18" t="s">
        <v>485</v>
      </c>
      <c r="BM248" s="224" t="s">
        <v>1623</v>
      </c>
    </row>
    <row r="249" s="2" customFormat="1" ht="24.15" customHeight="1">
      <c r="A249" s="39"/>
      <c r="B249" s="40"/>
      <c r="C249" s="259" t="s">
        <v>451</v>
      </c>
      <c r="D249" s="259" t="s">
        <v>203</v>
      </c>
      <c r="E249" s="260" t="s">
        <v>507</v>
      </c>
      <c r="F249" s="261" t="s">
        <v>508</v>
      </c>
      <c r="G249" s="262" t="s">
        <v>224</v>
      </c>
      <c r="H249" s="263">
        <v>2</v>
      </c>
      <c r="I249" s="264"/>
      <c r="J249" s="265">
        <f>ROUND(I249*H249,2)</f>
        <v>0</v>
      </c>
      <c r="K249" s="261" t="s">
        <v>172</v>
      </c>
      <c r="L249" s="45"/>
      <c r="M249" s="266" t="s">
        <v>19</v>
      </c>
      <c r="N249" s="267" t="s">
        <v>43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174</v>
      </c>
      <c r="AT249" s="224" t="s">
        <v>203</v>
      </c>
      <c r="AU249" s="224" t="s">
        <v>81</v>
      </c>
      <c r="AY249" s="18" t="s">
        <v>168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79</v>
      </c>
      <c r="BK249" s="225">
        <f>ROUND(I249*H249,2)</f>
        <v>0</v>
      </c>
      <c r="BL249" s="18" t="s">
        <v>174</v>
      </c>
      <c r="BM249" s="224" t="s">
        <v>1624</v>
      </c>
    </row>
    <row r="250" s="2" customFormat="1" ht="24.15" customHeight="1">
      <c r="A250" s="39"/>
      <c r="B250" s="40"/>
      <c r="C250" s="212" t="s">
        <v>455</v>
      </c>
      <c r="D250" s="212" t="s">
        <v>169</v>
      </c>
      <c r="E250" s="213" t="s">
        <v>511</v>
      </c>
      <c r="F250" s="214" t="s">
        <v>512</v>
      </c>
      <c r="G250" s="215" t="s">
        <v>224</v>
      </c>
      <c r="H250" s="216">
        <v>2</v>
      </c>
      <c r="I250" s="217"/>
      <c r="J250" s="218">
        <f>ROUND(I250*H250,2)</f>
        <v>0</v>
      </c>
      <c r="K250" s="214" t="s">
        <v>172</v>
      </c>
      <c r="L250" s="219"/>
      <c r="M250" s="220" t="s">
        <v>19</v>
      </c>
      <c r="N250" s="221" t="s">
        <v>43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250</v>
      </c>
      <c r="AT250" s="224" t="s">
        <v>169</v>
      </c>
      <c r="AU250" s="224" t="s">
        <v>81</v>
      </c>
      <c r="AY250" s="18" t="s">
        <v>168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8" t="s">
        <v>79</v>
      </c>
      <c r="BK250" s="225">
        <f>ROUND(I250*H250,2)</f>
        <v>0</v>
      </c>
      <c r="BL250" s="18" t="s">
        <v>251</v>
      </c>
      <c r="BM250" s="224" t="s">
        <v>1625</v>
      </c>
    </row>
    <row r="251" s="2" customFormat="1" ht="24.15" customHeight="1">
      <c r="A251" s="39"/>
      <c r="B251" s="40"/>
      <c r="C251" s="212" t="s">
        <v>459</v>
      </c>
      <c r="D251" s="212" t="s">
        <v>169</v>
      </c>
      <c r="E251" s="213" t="s">
        <v>515</v>
      </c>
      <c r="F251" s="214" t="s">
        <v>516</v>
      </c>
      <c r="G251" s="215" t="s">
        <v>224</v>
      </c>
      <c r="H251" s="216">
        <v>2</v>
      </c>
      <c r="I251" s="217"/>
      <c r="J251" s="218">
        <f>ROUND(I251*H251,2)</f>
        <v>0</v>
      </c>
      <c r="K251" s="214" t="s">
        <v>172</v>
      </c>
      <c r="L251" s="219"/>
      <c r="M251" s="220" t="s">
        <v>19</v>
      </c>
      <c r="N251" s="221" t="s">
        <v>43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250</v>
      </c>
      <c r="AT251" s="224" t="s">
        <v>169</v>
      </c>
      <c r="AU251" s="224" t="s">
        <v>81</v>
      </c>
      <c r="AY251" s="18" t="s">
        <v>168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79</v>
      </c>
      <c r="BK251" s="225">
        <f>ROUND(I251*H251,2)</f>
        <v>0</v>
      </c>
      <c r="BL251" s="18" t="s">
        <v>251</v>
      </c>
      <c r="BM251" s="224" t="s">
        <v>1626</v>
      </c>
    </row>
    <row r="252" s="2" customFormat="1" ht="24.15" customHeight="1">
      <c r="A252" s="39"/>
      <c r="B252" s="40"/>
      <c r="C252" s="212" t="s">
        <v>465</v>
      </c>
      <c r="D252" s="212" t="s">
        <v>169</v>
      </c>
      <c r="E252" s="213" t="s">
        <v>519</v>
      </c>
      <c r="F252" s="214" t="s">
        <v>520</v>
      </c>
      <c r="G252" s="215" t="s">
        <v>224</v>
      </c>
      <c r="H252" s="216">
        <v>1</v>
      </c>
      <c r="I252" s="217"/>
      <c r="J252" s="218">
        <f>ROUND(I252*H252,2)</f>
        <v>0</v>
      </c>
      <c r="K252" s="214" t="s">
        <v>172</v>
      </c>
      <c r="L252" s="219"/>
      <c r="M252" s="220" t="s">
        <v>19</v>
      </c>
      <c r="N252" s="221" t="s">
        <v>43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250</v>
      </c>
      <c r="AT252" s="224" t="s">
        <v>169</v>
      </c>
      <c r="AU252" s="224" t="s">
        <v>81</v>
      </c>
      <c r="AY252" s="18" t="s">
        <v>168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79</v>
      </c>
      <c r="BK252" s="225">
        <f>ROUND(I252*H252,2)</f>
        <v>0</v>
      </c>
      <c r="BL252" s="18" t="s">
        <v>251</v>
      </c>
      <c r="BM252" s="224" t="s">
        <v>1627</v>
      </c>
    </row>
    <row r="253" s="2" customFormat="1" ht="37.8" customHeight="1">
      <c r="A253" s="39"/>
      <c r="B253" s="40"/>
      <c r="C253" s="259" t="s">
        <v>469</v>
      </c>
      <c r="D253" s="259" t="s">
        <v>203</v>
      </c>
      <c r="E253" s="260" t="s">
        <v>523</v>
      </c>
      <c r="F253" s="261" t="s">
        <v>524</v>
      </c>
      <c r="G253" s="262" t="s">
        <v>224</v>
      </c>
      <c r="H253" s="263">
        <v>2</v>
      </c>
      <c r="I253" s="264"/>
      <c r="J253" s="265">
        <f>ROUND(I253*H253,2)</f>
        <v>0</v>
      </c>
      <c r="K253" s="261" t="s">
        <v>172</v>
      </c>
      <c r="L253" s="45"/>
      <c r="M253" s="266" t="s">
        <v>19</v>
      </c>
      <c r="N253" s="267" t="s">
        <v>43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251</v>
      </c>
      <c r="AT253" s="224" t="s">
        <v>203</v>
      </c>
      <c r="AU253" s="224" t="s">
        <v>81</v>
      </c>
      <c r="AY253" s="18" t="s">
        <v>168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251</v>
      </c>
      <c r="BM253" s="224" t="s">
        <v>1628</v>
      </c>
    </row>
    <row r="254" s="2" customFormat="1" ht="37.8" customHeight="1">
      <c r="A254" s="39"/>
      <c r="B254" s="40"/>
      <c r="C254" s="259" t="s">
        <v>473</v>
      </c>
      <c r="D254" s="259" t="s">
        <v>203</v>
      </c>
      <c r="E254" s="260" t="s">
        <v>526</v>
      </c>
      <c r="F254" s="261" t="s">
        <v>527</v>
      </c>
      <c r="G254" s="262" t="s">
        <v>224</v>
      </c>
      <c r="H254" s="263">
        <v>2</v>
      </c>
      <c r="I254" s="264"/>
      <c r="J254" s="265">
        <f>ROUND(I254*H254,2)</f>
        <v>0</v>
      </c>
      <c r="K254" s="261" t="s">
        <v>172</v>
      </c>
      <c r="L254" s="45"/>
      <c r="M254" s="266" t="s">
        <v>19</v>
      </c>
      <c r="N254" s="267" t="s">
        <v>43</v>
      </c>
      <c r="O254" s="85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4" t="s">
        <v>251</v>
      </c>
      <c r="AT254" s="224" t="s">
        <v>203</v>
      </c>
      <c r="AU254" s="224" t="s">
        <v>81</v>
      </c>
      <c r="AY254" s="18" t="s">
        <v>168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8" t="s">
        <v>79</v>
      </c>
      <c r="BK254" s="225">
        <f>ROUND(I254*H254,2)</f>
        <v>0</v>
      </c>
      <c r="BL254" s="18" t="s">
        <v>251</v>
      </c>
      <c r="BM254" s="224" t="s">
        <v>1629</v>
      </c>
    </row>
    <row r="255" s="2" customFormat="1" ht="24.15" customHeight="1">
      <c r="A255" s="39"/>
      <c r="B255" s="40"/>
      <c r="C255" s="212" t="s">
        <v>479</v>
      </c>
      <c r="D255" s="212" t="s">
        <v>169</v>
      </c>
      <c r="E255" s="213" t="s">
        <v>530</v>
      </c>
      <c r="F255" s="214" t="s">
        <v>531</v>
      </c>
      <c r="G255" s="215" t="s">
        <v>224</v>
      </c>
      <c r="H255" s="216">
        <v>8</v>
      </c>
      <c r="I255" s="217"/>
      <c r="J255" s="218">
        <f>ROUND(I255*H255,2)</f>
        <v>0</v>
      </c>
      <c r="K255" s="214" t="s">
        <v>172</v>
      </c>
      <c r="L255" s="219"/>
      <c r="M255" s="220" t="s">
        <v>19</v>
      </c>
      <c r="N255" s="221" t="s">
        <v>43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173</v>
      </c>
      <c r="AT255" s="224" t="s">
        <v>169</v>
      </c>
      <c r="AU255" s="224" t="s">
        <v>81</v>
      </c>
      <c r="AY255" s="18" t="s">
        <v>168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174</v>
      </c>
      <c r="BM255" s="224" t="s">
        <v>1630</v>
      </c>
    </row>
    <row r="256" s="2" customFormat="1" ht="37.8" customHeight="1">
      <c r="A256" s="39"/>
      <c r="B256" s="40"/>
      <c r="C256" s="212" t="s">
        <v>251</v>
      </c>
      <c r="D256" s="212" t="s">
        <v>169</v>
      </c>
      <c r="E256" s="213" t="s">
        <v>534</v>
      </c>
      <c r="F256" s="214" t="s">
        <v>535</v>
      </c>
      <c r="G256" s="215" t="s">
        <v>224</v>
      </c>
      <c r="H256" s="216">
        <v>4</v>
      </c>
      <c r="I256" s="217"/>
      <c r="J256" s="218">
        <f>ROUND(I256*H256,2)</f>
        <v>0</v>
      </c>
      <c r="K256" s="214" t="s">
        <v>172</v>
      </c>
      <c r="L256" s="219"/>
      <c r="M256" s="220" t="s">
        <v>19</v>
      </c>
      <c r="N256" s="221" t="s">
        <v>43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173</v>
      </c>
      <c r="AT256" s="224" t="s">
        <v>169</v>
      </c>
      <c r="AU256" s="224" t="s">
        <v>81</v>
      </c>
      <c r="AY256" s="18" t="s">
        <v>168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174</v>
      </c>
      <c r="BM256" s="224" t="s">
        <v>1631</v>
      </c>
    </row>
    <row r="257" s="12" customFormat="1" ht="25.92" customHeight="1">
      <c r="A257" s="12"/>
      <c r="B257" s="198"/>
      <c r="C257" s="199"/>
      <c r="D257" s="200" t="s">
        <v>71</v>
      </c>
      <c r="E257" s="201" t="s">
        <v>827</v>
      </c>
      <c r="F257" s="201" t="s">
        <v>827</v>
      </c>
      <c r="G257" s="199"/>
      <c r="H257" s="199"/>
      <c r="I257" s="202"/>
      <c r="J257" s="203">
        <f>BK257</f>
        <v>0</v>
      </c>
      <c r="K257" s="199"/>
      <c r="L257" s="204"/>
      <c r="M257" s="205"/>
      <c r="N257" s="206"/>
      <c r="O257" s="206"/>
      <c r="P257" s="207">
        <f>P258</f>
        <v>0</v>
      </c>
      <c r="Q257" s="206"/>
      <c r="R257" s="207">
        <f>R258</f>
        <v>0</v>
      </c>
      <c r="S257" s="206"/>
      <c r="T257" s="208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9" t="s">
        <v>79</v>
      </c>
      <c r="AT257" s="210" t="s">
        <v>71</v>
      </c>
      <c r="AU257" s="210" t="s">
        <v>72</v>
      </c>
      <c r="AY257" s="209" t="s">
        <v>168</v>
      </c>
      <c r="BK257" s="211">
        <f>BK258</f>
        <v>0</v>
      </c>
    </row>
    <row r="258" s="12" customFormat="1" ht="22.8" customHeight="1">
      <c r="A258" s="12"/>
      <c r="B258" s="198"/>
      <c r="C258" s="199"/>
      <c r="D258" s="200" t="s">
        <v>71</v>
      </c>
      <c r="E258" s="272" t="s">
        <v>196</v>
      </c>
      <c r="F258" s="272" t="s">
        <v>828</v>
      </c>
      <c r="G258" s="199"/>
      <c r="H258" s="199"/>
      <c r="I258" s="202"/>
      <c r="J258" s="273">
        <f>BK258</f>
        <v>0</v>
      </c>
      <c r="K258" s="199"/>
      <c r="L258" s="204"/>
      <c r="M258" s="205"/>
      <c r="N258" s="206"/>
      <c r="O258" s="206"/>
      <c r="P258" s="207">
        <f>P259</f>
        <v>0</v>
      </c>
      <c r="Q258" s="206"/>
      <c r="R258" s="207">
        <f>R259</f>
        <v>0</v>
      </c>
      <c r="S258" s="206"/>
      <c r="T258" s="208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79</v>
      </c>
      <c r="AT258" s="210" t="s">
        <v>71</v>
      </c>
      <c r="AU258" s="210" t="s">
        <v>79</v>
      </c>
      <c r="AY258" s="209" t="s">
        <v>168</v>
      </c>
      <c r="BK258" s="211">
        <f>BK259</f>
        <v>0</v>
      </c>
    </row>
    <row r="259" s="2" customFormat="1" ht="66.75" customHeight="1">
      <c r="A259" s="39"/>
      <c r="B259" s="40"/>
      <c r="C259" s="259" t="s">
        <v>117</v>
      </c>
      <c r="D259" s="259" t="s">
        <v>203</v>
      </c>
      <c r="E259" s="260" t="s">
        <v>830</v>
      </c>
      <c r="F259" s="261" t="s">
        <v>831</v>
      </c>
      <c r="G259" s="262" t="s">
        <v>224</v>
      </c>
      <c r="H259" s="263">
        <v>1</v>
      </c>
      <c r="I259" s="264"/>
      <c r="J259" s="265">
        <f>ROUND(I259*H259,2)</f>
        <v>0</v>
      </c>
      <c r="K259" s="261" t="s">
        <v>172</v>
      </c>
      <c r="L259" s="45"/>
      <c r="M259" s="266" t="s">
        <v>19</v>
      </c>
      <c r="N259" s="267" t="s">
        <v>43</v>
      </c>
      <c r="O259" s="85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4" t="s">
        <v>174</v>
      </c>
      <c r="AT259" s="224" t="s">
        <v>203</v>
      </c>
      <c r="AU259" s="224" t="s">
        <v>81</v>
      </c>
      <c r="AY259" s="18" t="s">
        <v>168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8" t="s">
        <v>79</v>
      </c>
      <c r="BK259" s="225">
        <f>ROUND(I259*H259,2)</f>
        <v>0</v>
      </c>
      <c r="BL259" s="18" t="s">
        <v>174</v>
      </c>
      <c r="BM259" s="224" t="s">
        <v>1632</v>
      </c>
    </row>
    <row r="260" s="12" customFormat="1" ht="25.92" customHeight="1">
      <c r="A260" s="12"/>
      <c r="B260" s="198"/>
      <c r="C260" s="199"/>
      <c r="D260" s="200" t="s">
        <v>71</v>
      </c>
      <c r="E260" s="201" t="s">
        <v>537</v>
      </c>
      <c r="F260" s="201" t="s">
        <v>538</v>
      </c>
      <c r="G260" s="199"/>
      <c r="H260" s="199"/>
      <c r="I260" s="202"/>
      <c r="J260" s="203">
        <f>BK260</f>
        <v>0</v>
      </c>
      <c r="K260" s="199"/>
      <c r="L260" s="204"/>
      <c r="M260" s="205"/>
      <c r="N260" s="206"/>
      <c r="O260" s="206"/>
      <c r="P260" s="207">
        <f>P261+SUM(P262:P275)+P350</f>
        <v>0</v>
      </c>
      <c r="Q260" s="206"/>
      <c r="R260" s="207">
        <f>R261+SUM(R262:R275)+R350</f>
        <v>0</v>
      </c>
      <c r="S260" s="206"/>
      <c r="T260" s="208">
        <f>T261+SUM(T262:T275)+T350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9" t="s">
        <v>79</v>
      </c>
      <c r="AT260" s="210" t="s">
        <v>71</v>
      </c>
      <c r="AU260" s="210" t="s">
        <v>72</v>
      </c>
      <c r="AY260" s="209" t="s">
        <v>168</v>
      </c>
      <c r="BK260" s="211">
        <f>BK261+SUM(BK262:BK275)+BK350</f>
        <v>0</v>
      </c>
    </row>
    <row r="261" s="2" customFormat="1" ht="44.25" customHeight="1">
      <c r="A261" s="39"/>
      <c r="B261" s="40"/>
      <c r="C261" s="212" t="s">
        <v>490</v>
      </c>
      <c r="D261" s="212" t="s">
        <v>169</v>
      </c>
      <c r="E261" s="213" t="s">
        <v>1633</v>
      </c>
      <c r="F261" s="214" t="s">
        <v>1634</v>
      </c>
      <c r="G261" s="215" t="s">
        <v>224</v>
      </c>
      <c r="H261" s="216">
        <v>20</v>
      </c>
      <c r="I261" s="217"/>
      <c r="J261" s="218">
        <f>ROUND(I261*H261,2)</f>
        <v>0</v>
      </c>
      <c r="K261" s="214" t="s">
        <v>256</v>
      </c>
      <c r="L261" s="219"/>
      <c r="M261" s="220" t="s">
        <v>19</v>
      </c>
      <c r="N261" s="221" t="s">
        <v>43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173</v>
      </c>
      <c r="AT261" s="224" t="s">
        <v>169</v>
      </c>
      <c r="AU261" s="224" t="s">
        <v>79</v>
      </c>
      <c r="AY261" s="18" t="s">
        <v>168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79</v>
      </c>
      <c r="BK261" s="225">
        <f>ROUND(I261*H261,2)</f>
        <v>0</v>
      </c>
      <c r="BL261" s="18" t="s">
        <v>174</v>
      </c>
      <c r="BM261" s="224" t="s">
        <v>1635</v>
      </c>
    </row>
    <row r="262" s="2" customFormat="1" ht="55.5" customHeight="1">
      <c r="A262" s="39"/>
      <c r="B262" s="40"/>
      <c r="C262" s="259" t="s">
        <v>494</v>
      </c>
      <c r="D262" s="259" t="s">
        <v>203</v>
      </c>
      <c r="E262" s="260" t="s">
        <v>1273</v>
      </c>
      <c r="F262" s="261" t="s">
        <v>1274</v>
      </c>
      <c r="G262" s="262" t="s">
        <v>224</v>
      </c>
      <c r="H262" s="263">
        <v>4</v>
      </c>
      <c r="I262" s="264"/>
      <c r="J262" s="265">
        <f>ROUND(I262*H262,2)</f>
        <v>0</v>
      </c>
      <c r="K262" s="261" t="s">
        <v>172</v>
      </c>
      <c r="L262" s="45"/>
      <c r="M262" s="266" t="s">
        <v>19</v>
      </c>
      <c r="N262" s="267" t="s">
        <v>43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174</v>
      </c>
      <c r="AT262" s="224" t="s">
        <v>203</v>
      </c>
      <c r="AU262" s="224" t="s">
        <v>79</v>
      </c>
      <c r="AY262" s="18" t="s">
        <v>168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79</v>
      </c>
      <c r="BK262" s="225">
        <f>ROUND(I262*H262,2)</f>
        <v>0</v>
      </c>
      <c r="BL262" s="18" t="s">
        <v>174</v>
      </c>
      <c r="BM262" s="224" t="s">
        <v>1636</v>
      </c>
    </row>
    <row r="263" s="2" customFormat="1" ht="44.25" customHeight="1">
      <c r="A263" s="39"/>
      <c r="B263" s="40"/>
      <c r="C263" s="212" t="s">
        <v>498</v>
      </c>
      <c r="D263" s="212" t="s">
        <v>169</v>
      </c>
      <c r="E263" s="213" t="s">
        <v>1280</v>
      </c>
      <c r="F263" s="214" t="s">
        <v>1281</v>
      </c>
      <c r="G263" s="215" t="s">
        <v>224</v>
      </c>
      <c r="H263" s="216">
        <v>1</v>
      </c>
      <c r="I263" s="217"/>
      <c r="J263" s="218">
        <f>ROUND(I263*H263,2)</f>
        <v>0</v>
      </c>
      <c r="K263" s="214" t="s">
        <v>172</v>
      </c>
      <c r="L263" s="219"/>
      <c r="M263" s="220" t="s">
        <v>19</v>
      </c>
      <c r="N263" s="221" t="s">
        <v>43</v>
      </c>
      <c r="O263" s="85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4" t="s">
        <v>173</v>
      </c>
      <c r="AT263" s="224" t="s">
        <v>169</v>
      </c>
      <c r="AU263" s="224" t="s">
        <v>79</v>
      </c>
      <c r="AY263" s="18" t="s">
        <v>168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8" t="s">
        <v>79</v>
      </c>
      <c r="BK263" s="225">
        <f>ROUND(I263*H263,2)</f>
        <v>0</v>
      </c>
      <c r="BL263" s="18" t="s">
        <v>174</v>
      </c>
      <c r="BM263" s="224" t="s">
        <v>1637</v>
      </c>
    </row>
    <row r="264" s="2" customFormat="1">
      <c r="A264" s="39"/>
      <c r="B264" s="40"/>
      <c r="C264" s="41"/>
      <c r="D264" s="228" t="s">
        <v>207</v>
      </c>
      <c r="E264" s="41"/>
      <c r="F264" s="268" t="s">
        <v>1638</v>
      </c>
      <c r="G264" s="41"/>
      <c r="H264" s="41"/>
      <c r="I264" s="269"/>
      <c r="J264" s="41"/>
      <c r="K264" s="41"/>
      <c r="L264" s="45"/>
      <c r="M264" s="270"/>
      <c r="N264" s="27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207</v>
      </c>
      <c r="AU264" s="18" t="s">
        <v>79</v>
      </c>
    </row>
    <row r="265" s="2" customFormat="1" ht="37.8" customHeight="1">
      <c r="A265" s="39"/>
      <c r="B265" s="40"/>
      <c r="C265" s="259" t="s">
        <v>502</v>
      </c>
      <c r="D265" s="259" t="s">
        <v>203</v>
      </c>
      <c r="E265" s="260" t="s">
        <v>1284</v>
      </c>
      <c r="F265" s="261" t="s">
        <v>1285</v>
      </c>
      <c r="G265" s="262" t="s">
        <v>224</v>
      </c>
      <c r="H265" s="263">
        <v>1</v>
      </c>
      <c r="I265" s="264"/>
      <c r="J265" s="265">
        <f>ROUND(I265*H265,2)</f>
        <v>0</v>
      </c>
      <c r="K265" s="261" t="s">
        <v>172</v>
      </c>
      <c r="L265" s="45"/>
      <c r="M265" s="266" t="s">
        <v>19</v>
      </c>
      <c r="N265" s="267" t="s">
        <v>43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174</v>
      </c>
      <c r="AT265" s="224" t="s">
        <v>203</v>
      </c>
      <c r="AU265" s="224" t="s">
        <v>79</v>
      </c>
      <c r="AY265" s="18" t="s">
        <v>168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174</v>
      </c>
      <c r="BM265" s="224" t="s">
        <v>1639</v>
      </c>
    </row>
    <row r="266" s="2" customFormat="1" ht="21.75" customHeight="1">
      <c r="A266" s="39"/>
      <c r="B266" s="40"/>
      <c r="C266" s="212" t="s">
        <v>506</v>
      </c>
      <c r="D266" s="212" t="s">
        <v>169</v>
      </c>
      <c r="E266" s="213" t="s">
        <v>1287</v>
      </c>
      <c r="F266" s="214" t="s">
        <v>1288</v>
      </c>
      <c r="G266" s="215" t="s">
        <v>224</v>
      </c>
      <c r="H266" s="216">
        <v>1</v>
      </c>
      <c r="I266" s="217"/>
      <c r="J266" s="218">
        <f>ROUND(I266*H266,2)</f>
        <v>0</v>
      </c>
      <c r="K266" s="214" t="s">
        <v>172</v>
      </c>
      <c r="L266" s="219"/>
      <c r="M266" s="220" t="s">
        <v>19</v>
      </c>
      <c r="N266" s="221" t="s">
        <v>43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250</v>
      </c>
      <c r="AT266" s="224" t="s">
        <v>169</v>
      </c>
      <c r="AU266" s="224" t="s">
        <v>79</v>
      </c>
      <c r="AY266" s="18" t="s">
        <v>168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79</v>
      </c>
      <c r="BK266" s="225">
        <f>ROUND(I266*H266,2)</f>
        <v>0</v>
      </c>
      <c r="BL266" s="18" t="s">
        <v>251</v>
      </c>
      <c r="BM266" s="224" t="s">
        <v>1640</v>
      </c>
    </row>
    <row r="267" s="2" customFormat="1" ht="33" customHeight="1">
      <c r="A267" s="39"/>
      <c r="B267" s="40"/>
      <c r="C267" s="259" t="s">
        <v>510</v>
      </c>
      <c r="D267" s="259" t="s">
        <v>203</v>
      </c>
      <c r="E267" s="260" t="s">
        <v>1290</v>
      </c>
      <c r="F267" s="261" t="s">
        <v>1291</v>
      </c>
      <c r="G267" s="262" t="s">
        <v>224</v>
      </c>
      <c r="H267" s="263">
        <v>1</v>
      </c>
      <c r="I267" s="264"/>
      <c r="J267" s="265">
        <f>ROUND(I267*H267,2)</f>
        <v>0</v>
      </c>
      <c r="K267" s="261" t="s">
        <v>172</v>
      </c>
      <c r="L267" s="45"/>
      <c r="M267" s="266" t="s">
        <v>19</v>
      </c>
      <c r="N267" s="267" t="s">
        <v>43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174</v>
      </c>
      <c r="AT267" s="224" t="s">
        <v>203</v>
      </c>
      <c r="AU267" s="224" t="s">
        <v>79</v>
      </c>
      <c r="AY267" s="18" t="s">
        <v>168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79</v>
      </c>
      <c r="BK267" s="225">
        <f>ROUND(I267*H267,2)</f>
        <v>0</v>
      </c>
      <c r="BL267" s="18" t="s">
        <v>174</v>
      </c>
      <c r="BM267" s="224" t="s">
        <v>1641</v>
      </c>
    </row>
    <row r="268" s="2" customFormat="1" ht="24.15" customHeight="1">
      <c r="A268" s="39"/>
      <c r="B268" s="40"/>
      <c r="C268" s="212" t="s">
        <v>514</v>
      </c>
      <c r="D268" s="212" t="s">
        <v>169</v>
      </c>
      <c r="E268" s="213" t="s">
        <v>1642</v>
      </c>
      <c r="F268" s="214" t="s">
        <v>1643</v>
      </c>
      <c r="G268" s="215" t="s">
        <v>224</v>
      </c>
      <c r="H268" s="216">
        <v>1</v>
      </c>
      <c r="I268" s="217"/>
      <c r="J268" s="218">
        <f>ROUND(I268*H268,2)</f>
        <v>0</v>
      </c>
      <c r="K268" s="214" t="s">
        <v>172</v>
      </c>
      <c r="L268" s="219"/>
      <c r="M268" s="220" t="s">
        <v>19</v>
      </c>
      <c r="N268" s="221" t="s">
        <v>43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173</v>
      </c>
      <c r="AT268" s="224" t="s">
        <v>169</v>
      </c>
      <c r="AU268" s="224" t="s">
        <v>79</v>
      </c>
      <c r="AY268" s="18" t="s">
        <v>168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79</v>
      </c>
      <c r="BK268" s="225">
        <f>ROUND(I268*H268,2)</f>
        <v>0</v>
      </c>
      <c r="BL268" s="18" t="s">
        <v>174</v>
      </c>
      <c r="BM268" s="224" t="s">
        <v>1644</v>
      </c>
    </row>
    <row r="269" s="2" customFormat="1">
      <c r="A269" s="39"/>
      <c r="B269" s="40"/>
      <c r="C269" s="41"/>
      <c r="D269" s="228" t="s">
        <v>207</v>
      </c>
      <c r="E269" s="41"/>
      <c r="F269" s="268" t="s">
        <v>1645</v>
      </c>
      <c r="G269" s="41"/>
      <c r="H269" s="41"/>
      <c r="I269" s="269"/>
      <c r="J269" s="41"/>
      <c r="K269" s="41"/>
      <c r="L269" s="45"/>
      <c r="M269" s="270"/>
      <c r="N269" s="27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207</v>
      </c>
      <c r="AU269" s="18" t="s">
        <v>79</v>
      </c>
    </row>
    <row r="270" s="2" customFormat="1" ht="24.15" customHeight="1">
      <c r="A270" s="39"/>
      <c r="B270" s="40"/>
      <c r="C270" s="259" t="s">
        <v>518</v>
      </c>
      <c r="D270" s="259" t="s">
        <v>203</v>
      </c>
      <c r="E270" s="260" t="s">
        <v>1646</v>
      </c>
      <c r="F270" s="261" t="s">
        <v>1647</v>
      </c>
      <c r="G270" s="262" t="s">
        <v>224</v>
      </c>
      <c r="H270" s="263">
        <v>1</v>
      </c>
      <c r="I270" s="264"/>
      <c r="J270" s="265">
        <f>ROUND(I270*H270,2)</f>
        <v>0</v>
      </c>
      <c r="K270" s="261" t="s">
        <v>172</v>
      </c>
      <c r="L270" s="45"/>
      <c r="M270" s="266" t="s">
        <v>19</v>
      </c>
      <c r="N270" s="267" t="s">
        <v>43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174</v>
      </c>
      <c r="AT270" s="224" t="s">
        <v>203</v>
      </c>
      <c r="AU270" s="224" t="s">
        <v>79</v>
      </c>
      <c r="AY270" s="18" t="s">
        <v>168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79</v>
      </c>
      <c r="BK270" s="225">
        <f>ROUND(I270*H270,2)</f>
        <v>0</v>
      </c>
      <c r="BL270" s="18" t="s">
        <v>174</v>
      </c>
      <c r="BM270" s="224" t="s">
        <v>1648</v>
      </c>
    </row>
    <row r="271" s="2" customFormat="1" ht="33" customHeight="1">
      <c r="A271" s="39"/>
      <c r="B271" s="40"/>
      <c r="C271" s="212" t="s">
        <v>522</v>
      </c>
      <c r="D271" s="212" t="s">
        <v>169</v>
      </c>
      <c r="E271" s="213" t="s">
        <v>1259</v>
      </c>
      <c r="F271" s="214" t="s">
        <v>1260</v>
      </c>
      <c r="G271" s="215" t="s">
        <v>1257</v>
      </c>
      <c r="H271" s="216">
        <v>1</v>
      </c>
      <c r="I271" s="217"/>
      <c r="J271" s="218">
        <f>ROUND(I271*H271,2)</f>
        <v>0</v>
      </c>
      <c r="K271" s="214" t="s">
        <v>172</v>
      </c>
      <c r="L271" s="219"/>
      <c r="M271" s="220" t="s">
        <v>19</v>
      </c>
      <c r="N271" s="221" t="s">
        <v>43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485</v>
      </c>
      <c r="AT271" s="224" t="s">
        <v>169</v>
      </c>
      <c r="AU271" s="224" t="s">
        <v>79</v>
      </c>
      <c r="AY271" s="18" t="s">
        <v>168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79</v>
      </c>
      <c r="BK271" s="225">
        <f>ROUND(I271*H271,2)</f>
        <v>0</v>
      </c>
      <c r="BL271" s="18" t="s">
        <v>485</v>
      </c>
      <c r="BM271" s="224" t="s">
        <v>1649</v>
      </c>
    </row>
    <row r="272" s="2" customFormat="1">
      <c r="A272" s="39"/>
      <c r="B272" s="40"/>
      <c r="C272" s="41"/>
      <c r="D272" s="228" t="s">
        <v>207</v>
      </c>
      <c r="E272" s="41"/>
      <c r="F272" s="268" t="s">
        <v>1650</v>
      </c>
      <c r="G272" s="41"/>
      <c r="H272" s="41"/>
      <c r="I272" s="269"/>
      <c r="J272" s="41"/>
      <c r="K272" s="41"/>
      <c r="L272" s="45"/>
      <c r="M272" s="270"/>
      <c r="N272" s="27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207</v>
      </c>
      <c r="AU272" s="18" t="s">
        <v>79</v>
      </c>
    </row>
    <row r="273" s="2" customFormat="1" ht="44.25" customHeight="1">
      <c r="A273" s="39"/>
      <c r="B273" s="40"/>
      <c r="C273" s="259" t="s">
        <v>360</v>
      </c>
      <c r="D273" s="259" t="s">
        <v>203</v>
      </c>
      <c r="E273" s="260" t="s">
        <v>1263</v>
      </c>
      <c r="F273" s="261" t="s">
        <v>1264</v>
      </c>
      <c r="G273" s="262" t="s">
        <v>224</v>
      </c>
      <c r="H273" s="263">
        <v>1</v>
      </c>
      <c r="I273" s="264"/>
      <c r="J273" s="265">
        <f>ROUND(I273*H273,2)</f>
        <v>0</v>
      </c>
      <c r="K273" s="261" t="s">
        <v>172</v>
      </c>
      <c r="L273" s="45"/>
      <c r="M273" s="266" t="s">
        <v>19</v>
      </c>
      <c r="N273" s="267" t="s">
        <v>43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174</v>
      </c>
      <c r="AT273" s="224" t="s">
        <v>203</v>
      </c>
      <c r="AU273" s="224" t="s">
        <v>79</v>
      </c>
      <c r="AY273" s="18" t="s">
        <v>168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79</v>
      </c>
      <c r="BK273" s="225">
        <f>ROUND(I273*H273,2)</f>
        <v>0</v>
      </c>
      <c r="BL273" s="18" t="s">
        <v>174</v>
      </c>
      <c r="BM273" s="224" t="s">
        <v>1651</v>
      </c>
    </row>
    <row r="274" s="2" customFormat="1">
      <c r="A274" s="39"/>
      <c r="B274" s="40"/>
      <c r="C274" s="41"/>
      <c r="D274" s="228" t="s">
        <v>207</v>
      </c>
      <c r="E274" s="41"/>
      <c r="F274" s="268" t="s">
        <v>1652</v>
      </c>
      <c r="G274" s="41"/>
      <c r="H274" s="41"/>
      <c r="I274" s="269"/>
      <c r="J274" s="41"/>
      <c r="K274" s="41"/>
      <c r="L274" s="45"/>
      <c r="M274" s="270"/>
      <c r="N274" s="27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207</v>
      </c>
      <c r="AU274" s="18" t="s">
        <v>79</v>
      </c>
    </row>
    <row r="275" s="12" customFormat="1" ht="22.8" customHeight="1">
      <c r="A275" s="12"/>
      <c r="B275" s="198"/>
      <c r="C275" s="199"/>
      <c r="D275" s="200" t="s">
        <v>71</v>
      </c>
      <c r="E275" s="272" t="s">
        <v>584</v>
      </c>
      <c r="F275" s="272" t="s">
        <v>1653</v>
      </c>
      <c r="G275" s="199"/>
      <c r="H275" s="199"/>
      <c r="I275" s="202"/>
      <c r="J275" s="273">
        <f>BK275</f>
        <v>0</v>
      </c>
      <c r="K275" s="199"/>
      <c r="L275" s="204"/>
      <c r="M275" s="205"/>
      <c r="N275" s="206"/>
      <c r="O275" s="206"/>
      <c r="P275" s="207">
        <f>SUM(P276:P349)</f>
        <v>0</v>
      </c>
      <c r="Q275" s="206"/>
      <c r="R275" s="207">
        <f>SUM(R276:R349)</f>
        <v>0</v>
      </c>
      <c r="S275" s="206"/>
      <c r="T275" s="208">
        <f>SUM(T276:T349)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79</v>
      </c>
      <c r="AT275" s="210" t="s">
        <v>71</v>
      </c>
      <c r="AU275" s="210" t="s">
        <v>79</v>
      </c>
      <c r="AY275" s="209" t="s">
        <v>168</v>
      </c>
      <c r="BK275" s="211">
        <f>SUM(BK276:BK349)</f>
        <v>0</v>
      </c>
    </row>
    <row r="276" s="2" customFormat="1" ht="24.15" customHeight="1">
      <c r="A276" s="39"/>
      <c r="B276" s="40"/>
      <c r="C276" s="212" t="s">
        <v>529</v>
      </c>
      <c r="D276" s="212" t="s">
        <v>169</v>
      </c>
      <c r="E276" s="213" t="s">
        <v>587</v>
      </c>
      <c r="F276" s="214" t="s">
        <v>588</v>
      </c>
      <c r="G276" s="215" t="s">
        <v>224</v>
      </c>
      <c r="H276" s="216">
        <v>9</v>
      </c>
      <c r="I276" s="217"/>
      <c r="J276" s="218">
        <f>ROUND(I276*H276,2)</f>
        <v>0</v>
      </c>
      <c r="K276" s="214" t="s">
        <v>172</v>
      </c>
      <c r="L276" s="219"/>
      <c r="M276" s="220" t="s">
        <v>19</v>
      </c>
      <c r="N276" s="221" t="s">
        <v>43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173</v>
      </c>
      <c r="AT276" s="224" t="s">
        <v>169</v>
      </c>
      <c r="AU276" s="224" t="s">
        <v>81</v>
      </c>
      <c r="AY276" s="18" t="s">
        <v>168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79</v>
      </c>
      <c r="BK276" s="225">
        <f>ROUND(I276*H276,2)</f>
        <v>0</v>
      </c>
      <c r="BL276" s="18" t="s">
        <v>174</v>
      </c>
      <c r="BM276" s="224" t="s">
        <v>1654</v>
      </c>
    </row>
    <row r="277" s="13" customFormat="1">
      <c r="A277" s="13"/>
      <c r="B277" s="226"/>
      <c r="C277" s="227"/>
      <c r="D277" s="228" t="s">
        <v>176</v>
      </c>
      <c r="E277" s="229" t="s">
        <v>19</v>
      </c>
      <c r="F277" s="230" t="s">
        <v>1655</v>
      </c>
      <c r="G277" s="227"/>
      <c r="H277" s="229" t="s">
        <v>19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176</v>
      </c>
      <c r="AU277" s="236" t="s">
        <v>81</v>
      </c>
      <c r="AV277" s="13" t="s">
        <v>79</v>
      </c>
      <c r="AW277" s="13" t="s">
        <v>33</v>
      </c>
      <c r="AX277" s="13" t="s">
        <v>72</v>
      </c>
      <c r="AY277" s="236" t="s">
        <v>168</v>
      </c>
    </row>
    <row r="278" s="14" customFormat="1">
      <c r="A278" s="14"/>
      <c r="B278" s="237"/>
      <c r="C278" s="238"/>
      <c r="D278" s="228" t="s">
        <v>176</v>
      </c>
      <c r="E278" s="239" t="s">
        <v>19</v>
      </c>
      <c r="F278" s="240" t="s">
        <v>79</v>
      </c>
      <c r="G278" s="238"/>
      <c r="H278" s="241">
        <v>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176</v>
      </c>
      <c r="AU278" s="247" t="s">
        <v>81</v>
      </c>
      <c r="AV278" s="14" t="s">
        <v>81</v>
      </c>
      <c r="AW278" s="14" t="s">
        <v>33</v>
      </c>
      <c r="AX278" s="14" t="s">
        <v>72</v>
      </c>
      <c r="AY278" s="247" t="s">
        <v>168</v>
      </c>
    </row>
    <row r="279" s="13" customFormat="1">
      <c r="A279" s="13"/>
      <c r="B279" s="226"/>
      <c r="C279" s="227"/>
      <c r="D279" s="228" t="s">
        <v>176</v>
      </c>
      <c r="E279" s="229" t="s">
        <v>19</v>
      </c>
      <c r="F279" s="230" t="s">
        <v>1656</v>
      </c>
      <c r="G279" s="227"/>
      <c r="H279" s="229" t="s">
        <v>19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176</v>
      </c>
      <c r="AU279" s="236" t="s">
        <v>81</v>
      </c>
      <c r="AV279" s="13" t="s">
        <v>79</v>
      </c>
      <c r="AW279" s="13" t="s">
        <v>33</v>
      </c>
      <c r="AX279" s="13" t="s">
        <v>72</v>
      </c>
      <c r="AY279" s="236" t="s">
        <v>168</v>
      </c>
    </row>
    <row r="280" s="14" customFormat="1">
      <c r="A280" s="14"/>
      <c r="B280" s="237"/>
      <c r="C280" s="238"/>
      <c r="D280" s="228" t="s">
        <v>176</v>
      </c>
      <c r="E280" s="239" t="s">
        <v>19</v>
      </c>
      <c r="F280" s="240" t="s">
        <v>173</v>
      </c>
      <c r="G280" s="238"/>
      <c r="H280" s="241">
        <v>8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176</v>
      </c>
      <c r="AU280" s="247" t="s">
        <v>81</v>
      </c>
      <c r="AV280" s="14" t="s">
        <v>81</v>
      </c>
      <c r="AW280" s="14" t="s">
        <v>33</v>
      </c>
      <c r="AX280" s="14" t="s">
        <v>72</v>
      </c>
      <c r="AY280" s="247" t="s">
        <v>168</v>
      </c>
    </row>
    <row r="281" s="15" customFormat="1">
      <c r="A281" s="15"/>
      <c r="B281" s="248"/>
      <c r="C281" s="249"/>
      <c r="D281" s="228" t="s">
        <v>176</v>
      </c>
      <c r="E281" s="250" t="s">
        <v>19</v>
      </c>
      <c r="F281" s="251" t="s">
        <v>180</v>
      </c>
      <c r="G281" s="249"/>
      <c r="H281" s="252">
        <v>9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8" t="s">
        <v>176</v>
      </c>
      <c r="AU281" s="258" t="s">
        <v>81</v>
      </c>
      <c r="AV281" s="15" t="s">
        <v>174</v>
      </c>
      <c r="AW281" s="15" t="s">
        <v>33</v>
      </c>
      <c r="AX281" s="15" t="s">
        <v>79</v>
      </c>
      <c r="AY281" s="258" t="s">
        <v>168</v>
      </c>
    </row>
    <row r="282" s="2" customFormat="1" ht="24.15" customHeight="1">
      <c r="A282" s="39"/>
      <c r="B282" s="40"/>
      <c r="C282" s="212" t="s">
        <v>533</v>
      </c>
      <c r="D282" s="212" t="s">
        <v>169</v>
      </c>
      <c r="E282" s="213" t="s">
        <v>635</v>
      </c>
      <c r="F282" s="214" t="s">
        <v>636</v>
      </c>
      <c r="G282" s="215" t="s">
        <v>224</v>
      </c>
      <c r="H282" s="216">
        <v>2</v>
      </c>
      <c r="I282" s="217"/>
      <c r="J282" s="218">
        <f>ROUND(I282*H282,2)</f>
        <v>0</v>
      </c>
      <c r="K282" s="214" t="s">
        <v>172</v>
      </c>
      <c r="L282" s="219"/>
      <c r="M282" s="220" t="s">
        <v>19</v>
      </c>
      <c r="N282" s="221" t="s">
        <v>43</v>
      </c>
      <c r="O282" s="85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173</v>
      </c>
      <c r="AT282" s="224" t="s">
        <v>169</v>
      </c>
      <c r="AU282" s="224" t="s">
        <v>81</v>
      </c>
      <c r="AY282" s="18" t="s">
        <v>168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79</v>
      </c>
      <c r="BK282" s="225">
        <f>ROUND(I282*H282,2)</f>
        <v>0</v>
      </c>
      <c r="BL282" s="18" t="s">
        <v>174</v>
      </c>
      <c r="BM282" s="224" t="s">
        <v>1657</v>
      </c>
    </row>
    <row r="283" s="13" customFormat="1">
      <c r="A283" s="13"/>
      <c r="B283" s="226"/>
      <c r="C283" s="227"/>
      <c r="D283" s="228" t="s">
        <v>176</v>
      </c>
      <c r="E283" s="229" t="s">
        <v>19</v>
      </c>
      <c r="F283" s="230" t="s">
        <v>1655</v>
      </c>
      <c r="G283" s="227"/>
      <c r="H283" s="229" t="s">
        <v>19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176</v>
      </c>
      <c r="AU283" s="236" t="s">
        <v>81</v>
      </c>
      <c r="AV283" s="13" t="s">
        <v>79</v>
      </c>
      <c r="AW283" s="13" t="s">
        <v>33</v>
      </c>
      <c r="AX283" s="13" t="s">
        <v>72</v>
      </c>
      <c r="AY283" s="236" t="s">
        <v>168</v>
      </c>
    </row>
    <row r="284" s="14" customFormat="1">
      <c r="A284" s="14"/>
      <c r="B284" s="237"/>
      <c r="C284" s="238"/>
      <c r="D284" s="228" t="s">
        <v>176</v>
      </c>
      <c r="E284" s="239" t="s">
        <v>19</v>
      </c>
      <c r="F284" s="240" t="s">
        <v>79</v>
      </c>
      <c r="G284" s="238"/>
      <c r="H284" s="241">
        <v>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176</v>
      </c>
      <c r="AU284" s="247" t="s">
        <v>81</v>
      </c>
      <c r="AV284" s="14" t="s">
        <v>81</v>
      </c>
      <c r="AW284" s="14" t="s">
        <v>33</v>
      </c>
      <c r="AX284" s="14" t="s">
        <v>72</v>
      </c>
      <c r="AY284" s="247" t="s">
        <v>168</v>
      </c>
    </row>
    <row r="285" s="13" customFormat="1">
      <c r="A285" s="13"/>
      <c r="B285" s="226"/>
      <c r="C285" s="227"/>
      <c r="D285" s="228" t="s">
        <v>176</v>
      </c>
      <c r="E285" s="229" t="s">
        <v>19</v>
      </c>
      <c r="F285" s="230" t="s">
        <v>1656</v>
      </c>
      <c r="G285" s="227"/>
      <c r="H285" s="229" t="s">
        <v>19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176</v>
      </c>
      <c r="AU285" s="236" t="s">
        <v>81</v>
      </c>
      <c r="AV285" s="13" t="s">
        <v>79</v>
      </c>
      <c r="AW285" s="13" t="s">
        <v>33</v>
      </c>
      <c r="AX285" s="13" t="s">
        <v>72</v>
      </c>
      <c r="AY285" s="236" t="s">
        <v>168</v>
      </c>
    </row>
    <row r="286" s="14" customFormat="1">
      <c r="A286" s="14"/>
      <c r="B286" s="237"/>
      <c r="C286" s="238"/>
      <c r="D286" s="228" t="s">
        <v>176</v>
      </c>
      <c r="E286" s="239" t="s">
        <v>19</v>
      </c>
      <c r="F286" s="240" t="s">
        <v>79</v>
      </c>
      <c r="G286" s="238"/>
      <c r="H286" s="241">
        <v>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176</v>
      </c>
      <c r="AU286" s="247" t="s">
        <v>81</v>
      </c>
      <c r="AV286" s="14" t="s">
        <v>81</v>
      </c>
      <c r="AW286" s="14" t="s">
        <v>33</v>
      </c>
      <c r="AX286" s="14" t="s">
        <v>72</v>
      </c>
      <c r="AY286" s="247" t="s">
        <v>168</v>
      </c>
    </row>
    <row r="287" s="15" customFormat="1">
      <c r="A287" s="15"/>
      <c r="B287" s="248"/>
      <c r="C287" s="249"/>
      <c r="D287" s="228" t="s">
        <v>176</v>
      </c>
      <c r="E287" s="250" t="s">
        <v>19</v>
      </c>
      <c r="F287" s="251" t="s">
        <v>180</v>
      </c>
      <c r="G287" s="249"/>
      <c r="H287" s="252">
        <v>2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176</v>
      </c>
      <c r="AU287" s="258" t="s">
        <v>81</v>
      </c>
      <c r="AV287" s="15" t="s">
        <v>174</v>
      </c>
      <c r="AW287" s="15" t="s">
        <v>33</v>
      </c>
      <c r="AX287" s="15" t="s">
        <v>79</v>
      </c>
      <c r="AY287" s="258" t="s">
        <v>168</v>
      </c>
    </row>
    <row r="288" s="2" customFormat="1" ht="24.15" customHeight="1">
      <c r="A288" s="39"/>
      <c r="B288" s="40"/>
      <c r="C288" s="212" t="s">
        <v>539</v>
      </c>
      <c r="D288" s="212" t="s">
        <v>169</v>
      </c>
      <c r="E288" s="213" t="s">
        <v>631</v>
      </c>
      <c r="F288" s="214" t="s">
        <v>632</v>
      </c>
      <c r="G288" s="215" t="s">
        <v>224</v>
      </c>
      <c r="H288" s="216">
        <v>2</v>
      </c>
      <c r="I288" s="217"/>
      <c r="J288" s="218">
        <f>ROUND(I288*H288,2)</f>
        <v>0</v>
      </c>
      <c r="K288" s="214" t="s">
        <v>172</v>
      </c>
      <c r="L288" s="219"/>
      <c r="M288" s="220" t="s">
        <v>19</v>
      </c>
      <c r="N288" s="221" t="s">
        <v>43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173</v>
      </c>
      <c r="AT288" s="224" t="s">
        <v>169</v>
      </c>
      <c r="AU288" s="224" t="s">
        <v>81</v>
      </c>
      <c r="AY288" s="18" t="s">
        <v>168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79</v>
      </c>
      <c r="BK288" s="225">
        <f>ROUND(I288*H288,2)</f>
        <v>0</v>
      </c>
      <c r="BL288" s="18" t="s">
        <v>174</v>
      </c>
      <c r="BM288" s="224" t="s">
        <v>1658</v>
      </c>
    </row>
    <row r="289" s="13" customFormat="1">
      <c r="A289" s="13"/>
      <c r="B289" s="226"/>
      <c r="C289" s="227"/>
      <c r="D289" s="228" t="s">
        <v>176</v>
      </c>
      <c r="E289" s="229" t="s">
        <v>19</v>
      </c>
      <c r="F289" s="230" t="s">
        <v>1656</v>
      </c>
      <c r="G289" s="227"/>
      <c r="H289" s="229" t="s">
        <v>19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176</v>
      </c>
      <c r="AU289" s="236" t="s">
        <v>81</v>
      </c>
      <c r="AV289" s="13" t="s">
        <v>79</v>
      </c>
      <c r="AW289" s="13" t="s">
        <v>33</v>
      </c>
      <c r="AX289" s="13" t="s">
        <v>72</v>
      </c>
      <c r="AY289" s="236" t="s">
        <v>168</v>
      </c>
    </row>
    <row r="290" s="14" customFormat="1">
      <c r="A290" s="14"/>
      <c r="B290" s="237"/>
      <c r="C290" s="238"/>
      <c r="D290" s="228" t="s">
        <v>176</v>
      </c>
      <c r="E290" s="239" t="s">
        <v>19</v>
      </c>
      <c r="F290" s="240" t="s">
        <v>81</v>
      </c>
      <c r="G290" s="238"/>
      <c r="H290" s="241">
        <v>2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176</v>
      </c>
      <c r="AU290" s="247" t="s">
        <v>81</v>
      </c>
      <c r="AV290" s="14" t="s">
        <v>81</v>
      </c>
      <c r="AW290" s="14" t="s">
        <v>33</v>
      </c>
      <c r="AX290" s="14" t="s">
        <v>72</v>
      </c>
      <c r="AY290" s="247" t="s">
        <v>168</v>
      </c>
    </row>
    <row r="291" s="15" customFormat="1">
      <c r="A291" s="15"/>
      <c r="B291" s="248"/>
      <c r="C291" s="249"/>
      <c r="D291" s="228" t="s">
        <v>176</v>
      </c>
      <c r="E291" s="250" t="s">
        <v>19</v>
      </c>
      <c r="F291" s="251" t="s">
        <v>180</v>
      </c>
      <c r="G291" s="249"/>
      <c r="H291" s="252">
        <v>2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8" t="s">
        <v>176</v>
      </c>
      <c r="AU291" s="258" t="s">
        <v>81</v>
      </c>
      <c r="AV291" s="15" t="s">
        <v>174</v>
      </c>
      <c r="AW291" s="15" t="s">
        <v>33</v>
      </c>
      <c r="AX291" s="15" t="s">
        <v>79</v>
      </c>
      <c r="AY291" s="258" t="s">
        <v>168</v>
      </c>
    </row>
    <row r="292" s="2" customFormat="1" ht="24.15" customHeight="1">
      <c r="A292" s="39"/>
      <c r="B292" s="40"/>
      <c r="C292" s="212" t="s">
        <v>543</v>
      </c>
      <c r="D292" s="212" t="s">
        <v>169</v>
      </c>
      <c r="E292" s="213" t="s">
        <v>619</v>
      </c>
      <c r="F292" s="214" t="s">
        <v>620</v>
      </c>
      <c r="G292" s="215" t="s">
        <v>224</v>
      </c>
      <c r="H292" s="216">
        <v>2</v>
      </c>
      <c r="I292" s="217"/>
      <c r="J292" s="218">
        <f>ROUND(I292*H292,2)</f>
        <v>0</v>
      </c>
      <c r="K292" s="214" t="s">
        <v>172</v>
      </c>
      <c r="L292" s="219"/>
      <c r="M292" s="220" t="s">
        <v>19</v>
      </c>
      <c r="N292" s="221" t="s">
        <v>43</v>
      </c>
      <c r="O292" s="85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4" t="s">
        <v>173</v>
      </c>
      <c r="AT292" s="224" t="s">
        <v>169</v>
      </c>
      <c r="AU292" s="224" t="s">
        <v>81</v>
      </c>
      <c r="AY292" s="18" t="s">
        <v>168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8" t="s">
        <v>79</v>
      </c>
      <c r="BK292" s="225">
        <f>ROUND(I292*H292,2)</f>
        <v>0</v>
      </c>
      <c r="BL292" s="18" t="s">
        <v>174</v>
      </c>
      <c r="BM292" s="224" t="s">
        <v>1659</v>
      </c>
    </row>
    <row r="293" s="13" customFormat="1">
      <c r="A293" s="13"/>
      <c r="B293" s="226"/>
      <c r="C293" s="227"/>
      <c r="D293" s="228" t="s">
        <v>176</v>
      </c>
      <c r="E293" s="229" t="s">
        <v>19</v>
      </c>
      <c r="F293" s="230" t="s">
        <v>1656</v>
      </c>
      <c r="G293" s="227"/>
      <c r="H293" s="229" t="s">
        <v>19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176</v>
      </c>
      <c r="AU293" s="236" t="s">
        <v>81</v>
      </c>
      <c r="AV293" s="13" t="s">
        <v>79</v>
      </c>
      <c r="AW293" s="13" t="s">
        <v>33</v>
      </c>
      <c r="AX293" s="13" t="s">
        <v>72</v>
      </c>
      <c r="AY293" s="236" t="s">
        <v>168</v>
      </c>
    </row>
    <row r="294" s="14" customFormat="1">
      <c r="A294" s="14"/>
      <c r="B294" s="237"/>
      <c r="C294" s="238"/>
      <c r="D294" s="228" t="s">
        <v>176</v>
      </c>
      <c r="E294" s="239" t="s">
        <v>19</v>
      </c>
      <c r="F294" s="240" t="s">
        <v>81</v>
      </c>
      <c r="G294" s="238"/>
      <c r="H294" s="241">
        <v>2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176</v>
      </c>
      <c r="AU294" s="247" t="s">
        <v>81</v>
      </c>
      <c r="AV294" s="14" t="s">
        <v>81</v>
      </c>
      <c r="AW294" s="14" t="s">
        <v>33</v>
      </c>
      <c r="AX294" s="14" t="s">
        <v>79</v>
      </c>
      <c r="AY294" s="247" t="s">
        <v>168</v>
      </c>
    </row>
    <row r="295" s="2" customFormat="1" ht="24.15" customHeight="1">
      <c r="A295" s="39"/>
      <c r="B295" s="40"/>
      <c r="C295" s="212" t="s">
        <v>547</v>
      </c>
      <c r="D295" s="212" t="s">
        <v>169</v>
      </c>
      <c r="E295" s="213" t="s">
        <v>623</v>
      </c>
      <c r="F295" s="214" t="s">
        <v>624</v>
      </c>
      <c r="G295" s="215" t="s">
        <v>224</v>
      </c>
      <c r="H295" s="216">
        <v>3</v>
      </c>
      <c r="I295" s="217"/>
      <c r="J295" s="218">
        <f>ROUND(I295*H295,2)</f>
        <v>0</v>
      </c>
      <c r="K295" s="214" t="s">
        <v>172</v>
      </c>
      <c r="L295" s="219"/>
      <c r="M295" s="220" t="s">
        <v>19</v>
      </c>
      <c r="N295" s="221" t="s">
        <v>43</v>
      </c>
      <c r="O295" s="85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4" t="s">
        <v>173</v>
      </c>
      <c r="AT295" s="224" t="s">
        <v>169</v>
      </c>
      <c r="AU295" s="224" t="s">
        <v>81</v>
      </c>
      <c r="AY295" s="18" t="s">
        <v>168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8" t="s">
        <v>79</v>
      </c>
      <c r="BK295" s="225">
        <f>ROUND(I295*H295,2)</f>
        <v>0</v>
      </c>
      <c r="BL295" s="18" t="s">
        <v>174</v>
      </c>
      <c r="BM295" s="224" t="s">
        <v>1660</v>
      </c>
    </row>
    <row r="296" s="13" customFormat="1">
      <c r="A296" s="13"/>
      <c r="B296" s="226"/>
      <c r="C296" s="227"/>
      <c r="D296" s="228" t="s">
        <v>176</v>
      </c>
      <c r="E296" s="229" t="s">
        <v>19</v>
      </c>
      <c r="F296" s="230" t="s">
        <v>1656</v>
      </c>
      <c r="G296" s="227"/>
      <c r="H296" s="229" t="s">
        <v>19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176</v>
      </c>
      <c r="AU296" s="236" t="s">
        <v>81</v>
      </c>
      <c r="AV296" s="13" t="s">
        <v>79</v>
      </c>
      <c r="AW296" s="13" t="s">
        <v>33</v>
      </c>
      <c r="AX296" s="13" t="s">
        <v>72</v>
      </c>
      <c r="AY296" s="236" t="s">
        <v>168</v>
      </c>
    </row>
    <row r="297" s="14" customFormat="1">
      <c r="A297" s="14"/>
      <c r="B297" s="237"/>
      <c r="C297" s="238"/>
      <c r="D297" s="228" t="s">
        <v>176</v>
      </c>
      <c r="E297" s="239" t="s">
        <v>19</v>
      </c>
      <c r="F297" s="240" t="s">
        <v>186</v>
      </c>
      <c r="G297" s="238"/>
      <c r="H297" s="241">
        <v>3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176</v>
      </c>
      <c r="AU297" s="247" t="s">
        <v>81</v>
      </c>
      <c r="AV297" s="14" t="s">
        <v>81</v>
      </c>
      <c r="AW297" s="14" t="s">
        <v>33</v>
      </c>
      <c r="AX297" s="14" t="s">
        <v>79</v>
      </c>
      <c r="AY297" s="247" t="s">
        <v>168</v>
      </c>
    </row>
    <row r="298" s="2" customFormat="1" ht="24.15" customHeight="1">
      <c r="A298" s="39"/>
      <c r="B298" s="40"/>
      <c r="C298" s="212" t="s">
        <v>552</v>
      </c>
      <c r="D298" s="212" t="s">
        <v>169</v>
      </c>
      <c r="E298" s="213" t="s">
        <v>591</v>
      </c>
      <c r="F298" s="214" t="s">
        <v>592</v>
      </c>
      <c r="G298" s="215" t="s">
        <v>224</v>
      </c>
      <c r="H298" s="216">
        <v>2</v>
      </c>
      <c r="I298" s="217"/>
      <c r="J298" s="218">
        <f>ROUND(I298*H298,2)</f>
        <v>0</v>
      </c>
      <c r="K298" s="214" t="s">
        <v>172</v>
      </c>
      <c r="L298" s="219"/>
      <c r="M298" s="220" t="s">
        <v>19</v>
      </c>
      <c r="N298" s="221" t="s">
        <v>43</v>
      </c>
      <c r="O298" s="85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4" t="s">
        <v>173</v>
      </c>
      <c r="AT298" s="224" t="s">
        <v>169</v>
      </c>
      <c r="AU298" s="224" t="s">
        <v>81</v>
      </c>
      <c r="AY298" s="18" t="s">
        <v>168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8" t="s">
        <v>79</v>
      </c>
      <c r="BK298" s="225">
        <f>ROUND(I298*H298,2)</f>
        <v>0</v>
      </c>
      <c r="BL298" s="18" t="s">
        <v>174</v>
      </c>
      <c r="BM298" s="224" t="s">
        <v>1661</v>
      </c>
    </row>
    <row r="299" s="13" customFormat="1">
      <c r="A299" s="13"/>
      <c r="B299" s="226"/>
      <c r="C299" s="227"/>
      <c r="D299" s="228" t="s">
        <v>176</v>
      </c>
      <c r="E299" s="229" t="s">
        <v>19</v>
      </c>
      <c r="F299" s="230" t="s">
        <v>1655</v>
      </c>
      <c r="G299" s="227"/>
      <c r="H299" s="229" t="s">
        <v>19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176</v>
      </c>
      <c r="AU299" s="236" t="s">
        <v>81</v>
      </c>
      <c r="AV299" s="13" t="s">
        <v>79</v>
      </c>
      <c r="AW299" s="13" t="s">
        <v>33</v>
      </c>
      <c r="AX299" s="13" t="s">
        <v>72</v>
      </c>
      <c r="AY299" s="236" t="s">
        <v>168</v>
      </c>
    </row>
    <row r="300" s="14" customFormat="1">
      <c r="A300" s="14"/>
      <c r="B300" s="237"/>
      <c r="C300" s="238"/>
      <c r="D300" s="228" t="s">
        <v>176</v>
      </c>
      <c r="E300" s="239" t="s">
        <v>19</v>
      </c>
      <c r="F300" s="240" t="s">
        <v>79</v>
      </c>
      <c r="G300" s="238"/>
      <c r="H300" s="241">
        <v>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176</v>
      </c>
      <c r="AU300" s="247" t="s">
        <v>81</v>
      </c>
      <c r="AV300" s="14" t="s">
        <v>81</v>
      </c>
      <c r="AW300" s="14" t="s">
        <v>33</v>
      </c>
      <c r="AX300" s="14" t="s">
        <v>72</v>
      </c>
      <c r="AY300" s="247" t="s">
        <v>168</v>
      </c>
    </row>
    <row r="301" s="13" customFormat="1">
      <c r="A301" s="13"/>
      <c r="B301" s="226"/>
      <c r="C301" s="227"/>
      <c r="D301" s="228" t="s">
        <v>176</v>
      </c>
      <c r="E301" s="229" t="s">
        <v>19</v>
      </c>
      <c r="F301" s="230" t="s">
        <v>1656</v>
      </c>
      <c r="G301" s="227"/>
      <c r="H301" s="229" t="s">
        <v>19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176</v>
      </c>
      <c r="AU301" s="236" t="s">
        <v>81</v>
      </c>
      <c r="AV301" s="13" t="s">
        <v>79</v>
      </c>
      <c r="AW301" s="13" t="s">
        <v>33</v>
      </c>
      <c r="AX301" s="13" t="s">
        <v>72</v>
      </c>
      <c r="AY301" s="236" t="s">
        <v>168</v>
      </c>
    </row>
    <row r="302" s="14" customFormat="1">
      <c r="A302" s="14"/>
      <c r="B302" s="237"/>
      <c r="C302" s="238"/>
      <c r="D302" s="228" t="s">
        <v>176</v>
      </c>
      <c r="E302" s="239" t="s">
        <v>19</v>
      </c>
      <c r="F302" s="240" t="s">
        <v>79</v>
      </c>
      <c r="G302" s="238"/>
      <c r="H302" s="241">
        <v>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176</v>
      </c>
      <c r="AU302" s="247" t="s">
        <v>81</v>
      </c>
      <c r="AV302" s="14" t="s">
        <v>81</v>
      </c>
      <c r="AW302" s="14" t="s">
        <v>33</v>
      </c>
      <c r="AX302" s="14" t="s">
        <v>72</v>
      </c>
      <c r="AY302" s="247" t="s">
        <v>168</v>
      </c>
    </row>
    <row r="303" s="15" customFormat="1">
      <c r="A303" s="15"/>
      <c r="B303" s="248"/>
      <c r="C303" s="249"/>
      <c r="D303" s="228" t="s">
        <v>176</v>
      </c>
      <c r="E303" s="250" t="s">
        <v>19</v>
      </c>
      <c r="F303" s="251" t="s">
        <v>180</v>
      </c>
      <c r="G303" s="249"/>
      <c r="H303" s="252">
        <v>2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8" t="s">
        <v>176</v>
      </c>
      <c r="AU303" s="258" t="s">
        <v>81</v>
      </c>
      <c r="AV303" s="15" t="s">
        <v>174</v>
      </c>
      <c r="AW303" s="15" t="s">
        <v>33</v>
      </c>
      <c r="AX303" s="15" t="s">
        <v>79</v>
      </c>
      <c r="AY303" s="258" t="s">
        <v>168</v>
      </c>
    </row>
    <row r="304" s="2" customFormat="1" ht="24.15" customHeight="1">
      <c r="A304" s="39"/>
      <c r="B304" s="40"/>
      <c r="C304" s="212" t="s">
        <v>556</v>
      </c>
      <c r="D304" s="212" t="s">
        <v>169</v>
      </c>
      <c r="E304" s="213" t="s">
        <v>595</v>
      </c>
      <c r="F304" s="214" t="s">
        <v>596</v>
      </c>
      <c r="G304" s="215" t="s">
        <v>224</v>
      </c>
      <c r="H304" s="216">
        <v>5</v>
      </c>
      <c r="I304" s="217"/>
      <c r="J304" s="218">
        <f>ROUND(I304*H304,2)</f>
        <v>0</v>
      </c>
      <c r="K304" s="214" t="s">
        <v>172</v>
      </c>
      <c r="L304" s="219"/>
      <c r="M304" s="220" t="s">
        <v>19</v>
      </c>
      <c r="N304" s="221" t="s">
        <v>43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173</v>
      </c>
      <c r="AT304" s="224" t="s">
        <v>169</v>
      </c>
      <c r="AU304" s="224" t="s">
        <v>81</v>
      </c>
      <c r="AY304" s="18" t="s">
        <v>168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79</v>
      </c>
      <c r="BK304" s="225">
        <f>ROUND(I304*H304,2)</f>
        <v>0</v>
      </c>
      <c r="BL304" s="18" t="s">
        <v>174</v>
      </c>
      <c r="BM304" s="224" t="s">
        <v>1662</v>
      </c>
    </row>
    <row r="305" s="13" customFormat="1">
      <c r="A305" s="13"/>
      <c r="B305" s="226"/>
      <c r="C305" s="227"/>
      <c r="D305" s="228" t="s">
        <v>176</v>
      </c>
      <c r="E305" s="229" t="s">
        <v>19</v>
      </c>
      <c r="F305" s="230" t="s">
        <v>1655</v>
      </c>
      <c r="G305" s="227"/>
      <c r="H305" s="229" t="s">
        <v>19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176</v>
      </c>
      <c r="AU305" s="236" t="s">
        <v>81</v>
      </c>
      <c r="AV305" s="13" t="s">
        <v>79</v>
      </c>
      <c r="AW305" s="13" t="s">
        <v>33</v>
      </c>
      <c r="AX305" s="13" t="s">
        <v>72</v>
      </c>
      <c r="AY305" s="236" t="s">
        <v>168</v>
      </c>
    </row>
    <row r="306" s="14" customFormat="1">
      <c r="A306" s="14"/>
      <c r="B306" s="237"/>
      <c r="C306" s="238"/>
      <c r="D306" s="228" t="s">
        <v>176</v>
      </c>
      <c r="E306" s="239" t="s">
        <v>19</v>
      </c>
      <c r="F306" s="240" t="s">
        <v>79</v>
      </c>
      <c r="G306" s="238"/>
      <c r="H306" s="241">
        <v>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176</v>
      </c>
      <c r="AU306" s="247" t="s">
        <v>81</v>
      </c>
      <c r="AV306" s="14" t="s">
        <v>81</v>
      </c>
      <c r="AW306" s="14" t="s">
        <v>33</v>
      </c>
      <c r="AX306" s="14" t="s">
        <v>72</v>
      </c>
      <c r="AY306" s="247" t="s">
        <v>168</v>
      </c>
    </row>
    <row r="307" s="13" customFormat="1">
      <c r="A307" s="13"/>
      <c r="B307" s="226"/>
      <c r="C307" s="227"/>
      <c r="D307" s="228" t="s">
        <v>176</v>
      </c>
      <c r="E307" s="229" t="s">
        <v>19</v>
      </c>
      <c r="F307" s="230" t="s">
        <v>1656</v>
      </c>
      <c r="G307" s="227"/>
      <c r="H307" s="229" t="s">
        <v>19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176</v>
      </c>
      <c r="AU307" s="236" t="s">
        <v>81</v>
      </c>
      <c r="AV307" s="13" t="s">
        <v>79</v>
      </c>
      <c r="AW307" s="13" t="s">
        <v>33</v>
      </c>
      <c r="AX307" s="13" t="s">
        <v>72</v>
      </c>
      <c r="AY307" s="236" t="s">
        <v>168</v>
      </c>
    </row>
    <row r="308" s="14" customFormat="1">
      <c r="A308" s="14"/>
      <c r="B308" s="237"/>
      <c r="C308" s="238"/>
      <c r="D308" s="228" t="s">
        <v>176</v>
      </c>
      <c r="E308" s="239" t="s">
        <v>19</v>
      </c>
      <c r="F308" s="240" t="s">
        <v>174</v>
      </c>
      <c r="G308" s="238"/>
      <c r="H308" s="241">
        <v>4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176</v>
      </c>
      <c r="AU308" s="247" t="s">
        <v>81</v>
      </c>
      <c r="AV308" s="14" t="s">
        <v>81</v>
      </c>
      <c r="AW308" s="14" t="s">
        <v>33</v>
      </c>
      <c r="AX308" s="14" t="s">
        <v>72</v>
      </c>
      <c r="AY308" s="247" t="s">
        <v>168</v>
      </c>
    </row>
    <row r="309" s="15" customFormat="1">
      <c r="A309" s="15"/>
      <c r="B309" s="248"/>
      <c r="C309" s="249"/>
      <c r="D309" s="228" t="s">
        <v>176</v>
      </c>
      <c r="E309" s="250" t="s">
        <v>19</v>
      </c>
      <c r="F309" s="251" t="s">
        <v>180</v>
      </c>
      <c r="G309" s="249"/>
      <c r="H309" s="252">
        <v>5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176</v>
      </c>
      <c r="AU309" s="258" t="s">
        <v>81</v>
      </c>
      <c r="AV309" s="15" t="s">
        <v>174</v>
      </c>
      <c r="AW309" s="15" t="s">
        <v>33</v>
      </c>
      <c r="AX309" s="15" t="s">
        <v>79</v>
      </c>
      <c r="AY309" s="258" t="s">
        <v>168</v>
      </c>
    </row>
    <row r="310" s="2" customFormat="1" ht="24.15" customHeight="1">
      <c r="A310" s="39"/>
      <c r="B310" s="40"/>
      <c r="C310" s="212" t="s">
        <v>562</v>
      </c>
      <c r="D310" s="212" t="s">
        <v>169</v>
      </c>
      <c r="E310" s="213" t="s">
        <v>607</v>
      </c>
      <c r="F310" s="214" t="s">
        <v>608</v>
      </c>
      <c r="G310" s="215" t="s">
        <v>224</v>
      </c>
      <c r="H310" s="216">
        <v>5</v>
      </c>
      <c r="I310" s="217"/>
      <c r="J310" s="218">
        <f>ROUND(I310*H310,2)</f>
        <v>0</v>
      </c>
      <c r="K310" s="214" t="s">
        <v>172</v>
      </c>
      <c r="L310" s="219"/>
      <c r="M310" s="220" t="s">
        <v>19</v>
      </c>
      <c r="N310" s="221" t="s">
        <v>43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173</v>
      </c>
      <c r="AT310" s="224" t="s">
        <v>169</v>
      </c>
      <c r="AU310" s="224" t="s">
        <v>81</v>
      </c>
      <c r="AY310" s="18" t="s">
        <v>168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79</v>
      </c>
      <c r="BK310" s="225">
        <f>ROUND(I310*H310,2)</f>
        <v>0</v>
      </c>
      <c r="BL310" s="18" t="s">
        <v>174</v>
      </c>
      <c r="BM310" s="224" t="s">
        <v>1663</v>
      </c>
    </row>
    <row r="311" s="2" customFormat="1" ht="24.15" customHeight="1">
      <c r="A311" s="39"/>
      <c r="B311" s="40"/>
      <c r="C311" s="212" t="s">
        <v>567</v>
      </c>
      <c r="D311" s="212" t="s">
        <v>169</v>
      </c>
      <c r="E311" s="213" t="s">
        <v>615</v>
      </c>
      <c r="F311" s="214" t="s">
        <v>616</v>
      </c>
      <c r="G311" s="215" t="s">
        <v>224</v>
      </c>
      <c r="H311" s="216">
        <v>3</v>
      </c>
      <c r="I311" s="217"/>
      <c r="J311" s="218">
        <f>ROUND(I311*H311,2)</f>
        <v>0</v>
      </c>
      <c r="K311" s="214" t="s">
        <v>172</v>
      </c>
      <c r="L311" s="219"/>
      <c r="M311" s="220" t="s">
        <v>19</v>
      </c>
      <c r="N311" s="221" t="s">
        <v>43</v>
      </c>
      <c r="O311" s="85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4" t="s">
        <v>173</v>
      </c>
      <c r="AT311" s="224" t="s">
        <v>169</v>
      </c>
      <c r="AU311" s="224" t="s">
        <v>81</v>
      </c>
      <c r="AY311" s="18" t="s">
        <v>168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8" t="s">
        <v>79</v>
      </c>
      <c r="BK311" s="225">
        <f>ROUND(I311*H311,2)</f>
        <v>0</v>
      </c>
      <c r="BL311" s="18" t="s">
        <v>174</v>
      </c>
      <c r="BM311" s="224" t="s">
        <v>1664</v>
      </c>
    </row>
    <row r="312" s="13" customFormat="1">
      <c r="A312" s="13"/>
      <c r="B312" s="226"/>
      <c r="C312" s="227"/>
      <c r="D312" s="228" t="s">
        <v>176</v>
      </c>
      <c r="E312" s="229" t="s">
        <v>19</v>
      </c>
      <c r="F312" s="230" t="s">
        <v>1656</v>
      </c>
      <c r="G312" s="227"/>
      <c r="H312" s="229" t="s">
        <v>19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176</v>
      </c>
      <c r="AU312" s="236" t="s">
        <v>81</v>
      </c>
      <c r="AV312" s="13" t="s">
        <v>79</v>
      </c>
      <c r="AW312" s="13" t="s">
        <v>33</v>
      </c>
      <c r="AX312" s="13" t="s">
        <v>72</v>
      </c>
      <c r="AY312" s="236" t="s">
        <v>168</v>
      </c>
    </row>
    <row r="313" s="14" customFormat="1">
      <c r="A313" s="14"/>
      <c r="B313" s="237"/>
      <c r="C313" s="238"/>
      <c r="D313" s="228" t="s">
        <v>176</v>
      </c>
      <c r="E313" s="239" t="s">
        <v>19</v>
      </c>
      <c r="F313" s="240" t="s">
        <v>186</v>
      </c>
      <c r="G313" s="238"/>
      <c r="H313" s="241">
        <v>3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176</v>
      </c>
      <c r="AU313" s="247" t="s">
        <v>81</v>
      </c>
      <c r="AV313" s="14" t="s">
        <v>81</v>
      </c>
      <c r="AW313" s="14" t="s">
        <v>33</v>
      </c>
      <c r="AX313" s="14" t="s">
        <v>72</v>
      </c>
      <c r="AY313" s="247" t="s">
        <v>168</v>
      </c>
    </row>
    <row r="314" s="15" customFormat="1">
      <c r="A314" s="15"/>
      <c r="B314" s="248"/>
      <c r="C314" s="249"/>
      <c r="D314" s="228" t="s">
        <v>176</v>
      </c>
      <c r="E314" s="250" t="s">
        <v>19</v>
      </c>
      <c r="F314" s="251" t="s">
        <v>180</v>
      </c>
      <c r="G314" s="249"/>
      <c r="H314" s="252">
        <v>3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8" t="s">
        <v>176</v>
      </c>
      <c r="AU314" s="258" t="s">
        <v>81</v>
      </c>
      <c r="AV314" s="15" t="s">
        <v>174</v>
      </c>
      <c r="AW314" s="15" t="s">
        <v>33</v>
      </c>
      <c r="AX314" s="15" t="s">
        <v>79</v>
      </c>
      <c r="AY314" s="258" t="s">
        <v>168</v>
      </c>
    </row>
    <row r="315" s="2" customFormat="1" ht="16.5" customHeight="1">
      <c r="A315" s="39"/>
      <c r="B315" s="40"/>
      <c r="C315" s="212" t="s">
        <v>571</v>
      </c>
      <c r="D315" s="212" t="s">
        <v>169</v>
      </c>
      <c r="E315" s="213" t="s">
        <v>1665</v>
      </c>
      <c r="F315" s="214" t="s">
        <v>1666</v>
      </c>
      <c r="G315" s="215" t="s">
        <v>224</v>
      </c>
      <c r="H315" s="216">
        <v>2</v>
      </c>
      <c r="I315" s="217"/>
      <c r="J315" s="218">
        <f>ROUND(I315*H315,2)</f>
        <v>0</v>
      </c>
      <c r="K315" s="214" t="s">
        <v>172</v>
      </c>
      <c r="L315" s="219"/>
      <c r="M315" s="220" t="s">
        <v>19</v>
      </c>
      <c r="N315" s="221" t="s">
        <v>43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173</v>
      </c>
      <c r="AT315" s="224" t="s">
        <v>169</v>
      </c>
      <c r="AU315" s="224" t="s">
        <v>81</v>
      </c>
      <c r="AY315" s="18" t="s">
        <v>168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8" t="s">
        <v>79</v>
      </c>
      <c r="BK315" s="225">
        <f>ROUND(I315*H315,2)</f>
        <v>0</v>
      </c>
      <c r="BL315" s="18" t="s">
        <v>174</v>
      </c>
      <c r="BM315" s="224" t="s">
        <v>1667</v>
      </c>
    </row>
    <row r="316" s="13" customFormat="1">
      <c r="A316" s="13"/>
      <c r="B316" s="226"/>
      <c r="C316" s="227"/>
      <c r="D316" s="228" t="s">
        <v>176</v>
      </c>
      <c r="E316" s="229" t="s">
        <v>19</v>
      </c>
      <c r="F316" s="230" t="s">
        <v>1668</v>
      </c>
      <c r="G316" s="227"/>
      <c r="H316" s="229" t="s">
        <v>19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176</v>
      </c>
      <c r="AU316" s="236" t="s">
        <v>81</v>
      </c>
      <c r="AV316" s="13" t="s">
        <v>79</v>
      </c>
      <c r="AW316" s="13" t="s">
        <v>33</v>
      </c>
      <c r="AX316" s="13" t="s">
        <v>72</v>
      </c>
      <c r="AY316" s="236" t="s">
        <v>168</v>
      </c>
    </row>
    <row r="317" s="13" customFormat="1">
      <c r="A317" s="13"/>
      <c r="B317" s="226"/>
      <c r="C317" s="227"/>
      <c r="D317" s="228" t="s">
        <v>176</v>
      </c>
      <c r="E317" s="229" t="s">
        <v>19</v>
      </c>
      <c r="F317" s="230" t="s">
        <v>1669</v>
      </c>
      <c r="G317" s="227"/>
      <c r="H317" s="229" t="s">
        <v>19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176</v>
      </c>
      <c r="AU317" s="236" t="s">
        <v>81</v>
      </c>
      <c r="AV317" s="13" t="s">
        <v>79</v>
      </c>
      <c r="AW317" s="13" t="s">
        <v>33</v>
      </c>
      <c r="AX317" s="13" t="s">
        <v>72</v>
      </c>
      <c r="AY317" s="236" t="s">
        <v>168</v>
      </c>
    </row>
    <row r="318" s="14" customFormat="1">
      <c r="A318" s="14"/>
      <c r="B318" s="237"/>
      <c r="C318" s="238"/>
      <c r="D318" s="228" t="s">
        <v>176</v>
      </c>
      <c r="E318" s="239" t="s">
        <v>19</v>
      </c>
      <c r="F318" s="240" t="s">
        <v>81</v>
      </c>
      <c r="G318" s="238"/>
      <c r="H318" s="241">
        <v>2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176</v>
      </c>
      <c r="AU318" s="247" t="s">
        <v>81</v>
      </c>
      <c r="AV318" s="14" t="s">
        <v>81</v>
      </c>
      <c r="AW318" s="14" t="s">
        <v>33</v>
      </c>
      <c r="AX318" s="14" t="s">
        <v>72</v>
      </c>
      <c r="AY318" s="247" t="s">
        <v>168</v>
      </c>
    </row>
    <row r="319" s="15" customFormat="1">
      <c r="A319" s="15"/>
      <c r="B319" s="248"/>
      <c r="C319" s="249"/>
      <c r="D319" s="228" t="s">
        <v>176</v>
      </c>
      <c r="E319" s="250" t="s">
        <v>19</v>
      </c>
      <c r="F319" s="251" t="s">
        <v>180</v>
      </c>
      <c r="G319" s="249"/>
      <c r="H319" s="252">
        <v>2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8" t="s">
        <v>176</v>
      </c>
      <c r="AU319" s="258" t="s">
        <v>81</v>
      </c>
      <c r="AV319" s="15" t="s">
        <v>174</v>
      </c>
      <c r="AW319" s="15" t="s">
        <v>33</v>
      </c>
      <c r="AX319" s="15" t="s">
        <v>79</v>
      </c>
      <c r="AY319" s="258" t="s">
        <v>168</v>
      </c>
    </row>
    <row r="320" s="2" customFormat="1" ht="24.15" customHeight="1">
      <c r="A320" s="39"/>
      <c r="B320" s="40"/>
      <c r="C320" s="212" t="s">
        <v>575</v>
      </c>
      <c r="D320" s="212" t="s">
        <v>169</v>
      </c>
      <c r="E320" s="213" t="s">
        <v>652</v>
      </c>
      <c r="F320" s="214" t="s">
        <v>653</v>
      </c>
      <c r="G320" s="215" t="s">
        <v>224</v>
      </c>
      <c r="H320" s="216">
        <v>1</v>
      </c>
      <c r="I320" s="217"/>
      <c r="J320" s="218">
        <f>ROUND(I320*H320,2)</f>
        <v>0</v>
      </c>
      <c r="K320" s="214" t="s">
        <v>19</v>
      </c>
      <c r="L320" s="219"/>
      <c r="M320" s="220" t="s">
        <v>19</v>
      </c>
      <c r="N320" s="221" t="s">
        <v>43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173</v>
      </c>
      <c r="AT320" s="224" t="s">
        <v>169</v>
      </c>
      <c r="AU320" s="224" t="s">
        <v>81</v>
      </c>
      <c r="AY320" s="18" t="s">
        <v>168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79</v>
      </c>
      <c r="BK320" s="225">
        <f>ROUND(I320*H320,2)</f>
        <v>0</v>
      </c>
      <c r="BL320" s="18" t="s">
        <v>174</v>
      </c>
      <c r="BM320" s="224" t="s">
        <v>1670</v>
      </c>
    </row>
    <row r="321" s="2" customFormat="1">
      <c r="A321" s="39"/>
      <c r="B321" s="40"/>
      <c r="C321" s="41"/>
      <c r="D321" s="228" t="s">
        <v>207</v>
      </c>
      <c r="E321" s="41"/>
      <c r="F321" s="268" t="s">
        <v>655</v>
      </c>
      <c r="G321" s="41"/>
      <c r="H321" s="41"/>
      <c r="I321" s="269"/>
      <c r="J321" s="41"/>
      <c r="K321" s="41"/>
      <c r="L321" s="45"/>
      <c r="M321" s="270"/>
      <c r="N321" s="27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207</v>
      </c>
      <c r="AU321" s="18" t="s">
        <v>81</v>
      </c>
    </row>
    <row r="322" s="2" customFormat="1" ht="62.7" customHeight="1">
      <c r="A322" s="39"/>
      <c r="B322" s="40"/>
      <c r="C322" s="259" t="s">
        <v>579</v>
      </c>
      <c r="D322" s="259" t="s">
        <v>203</v>
      </c>
      <c r="E322" s="260" t="s">
        <v>557</v>
      </c>
      <c r="F322" s="261" t="s">
        <v>558</v>
      </c>
      <c r="G322" s="262" t="s">
        <v>224</v>
      </c>
      <c r="H322" s="263">
        <v>1</v>
      </c>
      <c r="I322" s="264"/>
      <c r="J322" s="265">
        <f>ROUND(I322*H322,2)</f>
        <v>0</v>
      </c>
      <c r="K322" s="261" t="s">
        <v>172</v>
      </c>
      <c r="L322" s="45"/>
      <c r="M322" s="266" t="s">
        <v>19</v>
      </c>
      <c r="N322" s="267" t="s">
        <v>43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219</v>
      </c>
      <c r="AT322" s="224" t="s">
        <v>203</v>
      </c>
      <c r="AU322" s="224" t="s">
        <v>81</v>
      </c>
      <c r="AY322" s="18" t="s">
        <v>168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79</v>
      </c>
      <c r="BK322" s="225">
        <f>ROUND(I322*H322,2)</f>
        <v>0</v>
      </c>
      <c r="BL322" s="18" t="s">
        <v>219</v>
      </c>
      <c r="BM322" s="224" t="s">
        <v>1671</v>
      </c>
    </row>
    <row r="323" s="2" customFormat="1" ht="66.75" customHeight="1">
      <c r="A323" s="39"/>
      <c r="B323" s="40"/>
      <c r="C323" s="259" t="s">
        <v>586</v>
      </c>
      <c r="D323" s="259" t="s">
        <v>203</v>
      </c>
      <c r="E323" s="260" t="s">
        <v>639</v>
      </c>
      <c r="F323" s="261" t="s">
        <v>640</v>
      </c>
      <c r="G323" s="262" t="s">
        <v>224</v>
      </c>
      <c r="H323" s="263">
        <v>17</v>
      </c>
      <c r="I323" s="264"/>
      <c r="J323" s="265">
        <f>ROUND(I323*H323,2)</f>
        <v>0</v>
      </c>
      <c r="K323" s="261" t="s">
        <v>172</v>
      </c>
      <c r="L323" s="45"/>
      <c r="M323" s="266" t="s">
        <v>19</v>
      </c>
      <c r="N323" s="267" t="s">
        <v>43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174</v>
      </c>
      <c r="AT323" s="224" t="s">
        <v>203</v>
      </c>
      <c r="AU323" s="224" t="s">
        <v>81</v>
      </c>
      <c r="AY323" s="18" t="s">
        <v>168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79</v>
      </c>
      <c r="BK323" s="225">
        <f>ROUND(I323*H323,2)</f>
        <v>0</v>
      </c>
      <c r="BL323" s="18" t="s">
        <v>174</v>
      </c>
      <c r="BM323" s="224" t="s">
        <v>1672</v>
      </c>
    </row>
    <row r="324" s="13" customFormat="1">
      <c r="A324" s="13"/>
      <c r="B324" s="226"/>
      <c r="C324" s="227"/>
      <c r="D324" s="228" t="s">
        <v>176</v>
      </c>
      <c r="E324" s="229" t="s">
        <v>19</v>
      </c>
      <c r="F324" s="230" t="s">
        <v>1673</v>
      </c>
      <c r="G324" s="227"/>
      <c r="H324" s="229" t="s">
        <v>19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176</v>
      </c>
      <c r="AU324" s="236" t="s">
        <v>81</v>
      </c>
      <c r="AV324" s="13" t="s">
        <v>79</v>
      </c>
      <c r="AW324" s="13" t="s">
        <v>33</v>
      </c>
      <c r="AX324" s="13" t="s">
        <v>72</v>
      </c>
      <c r="AY324" s="236" t="s">
        <v>168</v>
      </c>
    </row>
    <row r="325" s="13" customFormat="1">
      <c r="A325" s="13"/>
      <c r="B325" s="226"/>
      <c r="C325" s="227"/>
      <c r="D325" s="228" t="s">
        <v>176</v>
      </c>
      <c r="E325" s="229" t="s">
        <v>19</v>
      </c>
      <c r="F325" s="230" t="s">
        <v>1674</v>
      </c>
      <c r="G325" s="227"/>
      <c r="H325" s="229" t="s">
        <v>19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176</v>
      </c>
      <c r="AU325" s="236" t="s">
        <v>81</v>
      </c>
      <c r="AV325" s="13" t="s">
        <v>79</v>
      </c>
      <c r="AW325" s="13" t="s">
        <v>33</v>
      </c>
      <c r="AX325" s="13" t="s">
        <v>72</v>
      </c>
      <c r="AY325" s="236" t="s">
        <v>168</v>
      </c>
    </row>
    <row r="326" s="14" customFormat="1">
      <c r="A326" s="14"/>
      <c r="B326" s="237"/>
      <c r="C326" s="238"/>
      <c r="D326" s="228" t="s">
        <v>176</v>
      </c>
      <c r="E326" s="239" t="s">
        <v>19</v>
      </c>
      <c r="F326" s="240" t="s">
        <v>79</v>
      </c>
      <c r="G326" s="238"/>
      <c r="H326" s="241">
        <v>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176</v>
      </c>
      <c r="AU326" s="247" t="s">
        <v>81</v>
      </c>
      <c r="AV326" s="14" t="s">
        <v>81</v>
      </c>
      <c r="AW326" s="14" t="s">
        <v>33</v>
      </c>
      <c r="AX326" s="14" t="s">
        <v>72</v>
      </c>
      <c r="AY326" s="247" t="s">
        <v>168</v>
      </c>
    </row>
    <row r="327" s="13" customFormat="1">
      <c r="A327" s="13"/>
      <c r="B327" s="226"/>
      <c r="C327" s="227"/>
      <c r="D327" s="228" t="s">
        <v>176</v>
      </c>
      <c r="E327" s="229" t="s">
        <v>19</v>
      </c>
      <c r="F327" s="230" t="s">
        <v>1675</v>
      </c>
      <c r="G327" s="227"/>
      <c r="H327" s="229" t="s">
        <v>19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176</v>
      </c>
      <c r="AU327" s="236" t="s">
        <v>81</v>
      </c>
      <c r="AV327" s="13" t="s">
        <v>79</v>
      </c>
      <c r="AW327" s="13" t="s">
        <v>33</v>
      </c>
      <c r="AX327" s="13" t="s">
        <v>72</v>
      </c>
      <c r="AY327" s="236" t="s">
        <v>168</v>
      </c>
    </row>
    <row r="328" s="14" customFormat="1">
      <c r="A328" s="14"/>
      <c r="B328" s="237"/>
      <c r="C328" s="238"/>
      <c r="D328" s="228" t="s">
        <v>176</v>
      </c>
      <c r="E328" s="239" t="s">
        <v>19</v>
      </c>
      <c r="F328" s="240" t="s">
        <v>79</v>
      </c>
      <c r="G328" s="238"/>
      <c r="H328" s="241">
        <v>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176</v>
      </c>
      <c r="AU328" s="247" t="s">
        <v>81</v>
      </c>
      <c r="AV328" s="14" t="s">
        <v>81</v>
      </c>
      <c r="AW328" s="14" t="s">
        <v>33</v>
      </c>
      <c r="AX328" s="14" t="s">
        <v>72</v>
      </c>
      <c r="AY328" s="247" t="s">
        <v>168</v>
      </c>
    </row>
    <row r="329" s="13" customFormat="1">
      <c r="A329" s="13"/>
      <c r="B329" s="226"/>
      <c r="C329" s="227"/>
      <c r="D329" s="228" t="s">
        <v>176</v>
      </c>
      <c r="E329" s="229" t="s">
        <v>19</v>
      </c>
      <c r="F329" s="230" t="s">
        <v>1676</v>
      </c>
      <c r="G329" s="227"/>
      <c r="H329" s="229" t="s">
        <v>19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176</v>
      </c>
      <c r="AU329" s="236" t="s">
        <v>81</v>
      </c>
      <c r="AV329" s="13" t="s">
        <v>79</v>
      </c>
      <c r="AW329" s="13" t="s">
        <v>33</v>
      </c>
      <c r="AX329" s="13" t="s">
        <v>72</v>
      </c>
      <c r="AY329" s="236" t="s">
        <v>168</v>
      </c>
    </row>
    <row r="330" s="13" customFormat="1">
      <c r="A330" s="13"/>
      <c r="B330" s="226"/>
      <c r="C330" s="227"/>
      <c r="D330" s="228" t="s">
        <v>176</v>
      </c>
      <c r="E330" s="229" t="s">
        <v>19</v>
      </c>
      <c r="F330" s="230" t="s">
        <v>1674</v>
      </c>
      <c r="G330" s="227"/>
      <c r="H330" s="229" t="s">
        <v>19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176</v>
      </c>
      <c r="AU330" s="236" t="s">
        <v>81</v>
      </c>
      <c r="AV330" s="13" t="s">
        <v>79</v>
      </c>
      <c r="AW330" s="13" t="s">
        <v>33</v>
      </c>
      <c r="AX330" s="13" t="s">
        <v>72</v>
      </c>
      <c r="AY330" s="236" t="s">
        <v>168</v>
      </c>
    </row>
    <row r="331" s="14" customFormat="1">
      <c r="A331" s="14"/>
      <c r="B331" s="237"/>
      <c r="C331" s="238"/>
      <c r="D331" s="228" t="s">
        <v>176</v>
      </c>
      <c r="E331" s="239" t="s">
        <v>19</v>
      </c>
      <c r="F331" s="240" t="s">
        <v>79</v>
      </c>
      <c r="G331" s="238"/>
      <c r="H331" s="241">
        <v>1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176</v>
      </c>
      <c r="AU331" s="247" t="s">
        <v>81</v>
      </c>
      <c r="AV331" s="14" t="s">
        <v>81</v>
      </c>
      <c r="AW331" s="14" t="s">
        <v>33</v>
      </c>
      <c r="AX331" s="14" t="s">
        <v>72</v>
      </c>
      <c r="AY331" s="247" t="s">
        <v>168</v>
      </c>
    </row>
    <row r="332" s="13" customFormat="1">
      <c r="A332" s="13"/>
      <c r="B332" s="226"/>
      <c r="C332" s="227"/>
      <c r="D332" s="228" t="s">
        <v>176</v>
      </c>
      <c r="E332" s="229" t="s">
        <v>19</v>
      </c>
      <c r="F332" s="230" t="s">
        <v>1677</v>
      </c>
      <c r="G332" s="227"/>
      <c r="H332" s="229" t="s">
        <v>19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176</v>
      </c>
      <c r="AU332" s="236" t="s">
        <v>81</v>
      </c>
      <c r="AV332" s="13" t="s">
        <v>79</v>
      </c>
      <c r="AW332" s="13" t="s">
        <v>33</v>
      </c>
      <c r="AX332" s="13" t="s">
        <v>72</v>
      </c>
      <c r="AY332" s="236" t="s">
        <v>168</v>
      </c>
    </row>
    <row r="333" s="14" customFormat="1">
      <c r="A333" s="14"/>
      <c r="B333" s="237"/>
      <c r="C333" s="238"/>
      <c r="D333" s="228" t="s">
        <v>176</v>
      </c>
      <c r="E333" s="239" t="s">
        <v>19</v>
      </c>
      <c r="F333" s="240" t="s">
        <v>186</v>
      </c>
      <c r="G333" s="238"/>
      <c r="H333" s="241">
        <v>3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176</v>
      </c>
      <c r="AU333" s="247" t="s">
        <v>81</v>
      </c>
      <c r="AV333" s="14" t="s">
        <v>81</v>
      </c>
      <c r="AW333" s="14" t="s">
        <v>33</v>
      </c>
      <c r="AX333" s="14" t="s">
        <v>72</v>
      </c>
      <c r="AY333" s="247" t="s">
        <v>168</v>
      </c>
    </row>
    <row r="334" s="13" customFormat="1">
      <c r="A334" s="13"/>
      <c r="B334" s="226"/>
      <c r="C334" s="227"/>
      <c r="D334" s="228" t="s">
        <v>176</v>
      </c>
      <c r="E334" s="229" t="s">
        <v>19</v>
      </c>
      <c r="F334" s="230" t="s">
        <v>642</v>
      </c>
      <c r="G334" s="227"/>
      <c r="H334" s="229" t="s">
        <v>19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176</v>
      </c>
      <c r="AU334" s="236" t="s">
        <v>81</v>
      </c>
      <c r="AV334" s="13" t="s">
        <v>79</v>
      </c>
      <c r="AW334" s="13" t="s">
        <v>33</v>
      </c>
      <c r="AX334" s="13" t="s">
        <v>72</v>
      </c>
      <c r="AY334" s="236" t="s">
        <v>168</v>
      </c>
    </row>
    <row r="335" s="14" customFormat="1">
      <c r="A335" s="14"/>
      <c r="B335" s="237"/>
      <c r="C335" s="238"/>
      <c r="D335" s="228" t="s">
        <v>176</v>
      </c>
      <c r="E335" s="239" t="s">
        <v>19</v>
      </c>
      <c r="F335" s="240" t="s">
        <v>173</v>
      </c>
      <c r="G335" s="238"/>
      <c r="H335" s="241">
        <v>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176</v>
      </c>
      <c r="AU335" s="247" t="s">
        <v>81</v>
      </c>
      <c r="AV335" s="14" t="s">
        <v>81</v>
      </c>
      <c r="AW335" s="14" t="s">
        <v>33</v>
      </c>
      <c r="AX335" s="14" t="s">
        <v>72</v>
      </c>
      <c r="AY335" s="247" t="s">
        <v>168</v>
      </c>
    </row>
    <row r="336" s="13" customFormat="1">
      <c r="A336" s="13"/>
      <c r="B336" s="226"/>
      <c r="C336" s="227"/>
      <c r="D336" s="228" t="s">
        <v>176</v>
      </c>
      <c r="E336" s="229" t="s">
        <v>19</v>
      </c>
      <c r="F336" s="230" t="s">
        <v>1678</v>
      </c>
      <c r="G336" s="227"/>
      <c r="H336" s="229" t="s">
        <v>19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176</v>
      </c>
      <c r="AU336" s="236" t="s">
        <v>81</v>
      </c>
      <c r="AV336" s="13" t="s">
        <v>79</v>
      </c>
      <c r="AW336" s="13" t="s">
        <v>33</v>
      </c>
      <c r="AX336" s="13" t="s">
        <v>72</v>
      </c>
      <c r="AY336" s="236" t="s">
        <v>168</v>
      </c>
    </row>
    <row r="337" s="14" customFormat="1">
      <c r="A337" s="14"/>
      <c r="B337" s="237"/>
      <c r="C337" s="238"/>
      <c r="D337" s="228" t="s">
        <v>176</v>
      </c>
      <c r="E337" s="239" t="s">
        <v>19</v>
      </c>
      <c r="F337" s="240" t="s">
        <v>186</v>
      </c>
      <c r="G337" s="238"/>
      <c r="H337" s="241">
        <v>3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176</v>
      </c>
      <c r="AU337" s="247" t="s">
        <v>81</v>
      </c>
      <c r="AV337" s="14" t="s">
        <v>81</v>
      </c>
      <c r="AW337" s="14" t="s">
        <v>33</v>
      </c>
      <c r="AX337" s="14" t="s">
        <v>72</v>
      </c>
      <c r="AY337" s="247" t="s">
        <v>168</v>
      </c>
    </row>
    <row r="338" s="15" customFormat="1">
      <c r="A338" s="15"/>
      <c r="B338" s="248"/>
      <c r="C338" s="249"/>
      <c r="D338" s="228" t="s">
        <v>176</v>
      </c>
      <c r="E338" s="250" t="s">
        <v>19</v>
      </c>
      <c r="F338" s="251" t="s">
        <v>180</v>
      </c>
      <c r="G338" s="249"/>
      <c r="H338" s="252">
        <v>17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8" t="s">
        <v>176</v>
      </c>
      <c r="AU338" s="258" t="s">
        <v>81</v>
      </c>
      <c r="AV338" s="15" t="s">
        <v>174</v>
      </c>
      <c r="AW338" s="15" t="s">
        <v>33</v>
      </c>
      <c r="AX338" s="15" t="s">
        <v>79</v>
      </c>
      <c r="AY338" s="258" t="s">
        <v>168</v>
      </c>
    </row>
    <row r="339" s="2" customFormat="1" ht="62.7" customHeight="1">
      <c r="A339" s="39"/>
      <c r="B339" s="40"/>
      <c r="C339" s="259" t="s">
        <v>590</v>
      </c>
      <c r="D339" s="259" t="s">
        <v>203</v>
      </c>
      <c r="E339" s="260" t="s">
        <v>647</v>
      </c>
      <c r="F339" s="261" t="s">
        <v>648</v>
      </c>
      <c r="G339" s="262" t="s">
        <v>224</v>
      </c>
      <c r="H339" s="263">
        <v>4</v>
      </c>
      <c r="I339" s="264"/>
      <c r="J339" s="265">
        <f>ROUND(I339*H339,2)</f>
        <v>0</v>
      </c>
      <c r="K339" s="261" t="s">
        <v>172</v>
      </c>
      <c r="L339" s="45"/>
      <c r="M339" s="266" t="s">
        <v>19</v>
      </c>
      <c r="N339" s="267" t="s">
        <v>43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174</v>
      </c>
      <c r="AT339" s="224" t="s">
        <v>203</v>
      </c>
      <c r="AU339" s="224" t="s">
        <v>81</v>
      </c>
      <c r="AY339" s="18" t="s">
        <v>168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79</v>
      </c>
      <c r="BK339" s="225">
        <f>ROUND(I339*H339,2)</f>
        <v>0</v>
      </c>
      <c r="BL339" s="18" t="s">
        <v>174</v>
      </c>
      <c r="BM339" s="224" t="s">
        <v>1679</v>
      </c>
    </row>
    <row r="340" s="13" customFormat="1">
      <c r="A340" s="13"/>
      <c r="B340" s="226"/>
      <c r="C340" s="227"/>
      <c r="D340" s="228" t="s">
        <v>176</v>
      </c>
      <c r="E340" s="229" t="s">
        <v>19</v>
      </c>
      <c r="F340" s="230" t="s">
        <v>1680</v>
      </c>
      <c r="G340" s="227"/>
      <c r="H340" s="229" t="s">
        <v>19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176</v>
      </c>
      <c r="AU340" s="236" t="s">
        <v>81</v>
      </c>
      <c r="AV340" s="13" t="s">
        <v>79</v>
      </c>
      <c r="AW340" s="13" t="s">
        <v>33</v>
      </c>
      <c r="AX340" s="13" t="s">
        <v>72</v>
      </c>
      <c r="AY340" s="236" t="s">
        <v>168</v>
      </c>
    </row>
    <row r="341" s="13" customFormat="1">
      <c r="A341" s="13"/>
      <c r="B341" s="226"/>
      <c r="C341" s="227"/>
      <c r="D341" s="228" t="s">
        <v>176</v>
      </c>
      <c r="E341" s="229" t="s">
        <v>19</v>
      </c>
      <c r="F341" s="230" t="s">
        <v>1681</v>
      </c>
      <c r="G341" s="227"/>
      <c r="H341" s="229" t="s">
        <v>19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176</v>
      </c>
      <c r="AU341" s="236" t="s">
        <v>81</v>
      </c>
      <c r="AV341" s="13" t="s">
        <v>79</v>
      </c>
      <c r="AW341" s="13" t="s">
        <v>33</v>
      </c>
      <c r="AX341" s="13" t="s">
        <v>72</v>
      </c>
      <c r="AY341" s="236" t="s">
        <v>168</v>
      </c>
    </row>
    <row r="342" s="14" customFormat="1">
      <c r="A342" s="14"/>
      <c r="B342" s="237"/>
      <c r="C342" s="238"/>
      <c r="D342" s="228" t="s">
        <v>176</v>
      </c>
      <c r="E342" s="239" t="s">
        <v>19</v>
      </c>
      <c r="F342" s="240" t="s">
        <v>81</v>
      </c>
      <c r="G342" s="238"/>
      <c r="H342" s="241">
        <v>2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176</v>
      </c>
      <c r="AU342" s="247" t="s">
        <v>81</v>
      </c>
      <c r="AV342" s="14" t="s">
        <v>81</v>
      </c>
      <c r="AW342" s="14" t="s">
        <v>33</v>
      </c>
      <c r="AX342" s="14" t="s">
        <v>72</v>
      </c>
      <c r="AY342" s="247" t="s">
        <v>168</v>
      </c>
    </row>
    <row r="343" s="13" customFormat="1">
      <c r="A343" s="13"/>
      <c r="B343" s="226"/>
      <c r="C343" s="227"/>
      <c r="D343" s="228" t="s">
        <v>176</v>
      </c>
      <c r="E343" s="229" t="s">
        <v>19</v>
      </c>
      <c r="F343" s="230" t="s">
        <v>1673</v>
      </c>
      <c r="G343" s="227"/>
      <c r="H343" s="229" t="s">
        <v>19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176</v>
      </c>
      <c r="AU343" s="236" t="s">
        <v>81</v>
      </c>
      <c r="AV343" s="13" t="s">
        <v>79</v>
      </c>
      <c r="AW343" s="13" t="s">
        <v>33</v>
      </c>
      <c r="AX343" s="13" t="s">
        <v>72</v>
      </c>
      <c r="AY343" s="236" t="s">
        <v>168</v>
      </c>
    </row>
    <row r="344" s="13" customFormat="1">
      <c r="A344" s="13"/>
      <c r="B344" s="226"/>
      <c r="C344" s="227"/>
      <c r="D344" s="228" t="s">
        <v>176</v>
      </c>
      <c r="E344" s="229" t="s">
        <v>19</v>
      </c>
      <c r="F344" s="230" t="s">
        <v>650</v>
      </c>
      <c r="G344" s="227"/>
      <c r="H344" s="229" t="s">
        <v>19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176</v>
      </c>
      <c r="AU344" s="236" t="s">
        <v>81</v>
      </c>
      <c r="AV344" s="13" t="s">
        <v>79</v>
      </c>
      <c r="AW344" s="13" t="s">
        <v>33</v>
      </c>
      <c r="AX344" s="13" t="s">
        <v>72</v>
      </c>
      <c r="AY344" s="236" t="s">
        <v>168</v>
      </c>
    </row>
    <row r="345" s="14" customFormat="1">
      <c r="A345" s="14"/>
      <c r="B345" s="237"/>
      <c r="C345" s="238"/>
      <c r="D345" s="228" t="s">
        <v>176</v>
      </c>
      <c r="E345" s="239" t="s">
        <v>19</v>
      </c>
      <c r="F345" s="240" t="s">
        <v>79</v>
      </c>
      <c r="G345" s="238"/>
      <c r="H345" s="241">
        <v>1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176</v>
      </c>
      <c r="AU345" s="247" t="s">
        <v>81</v>
      </c>
      <c r="AV345" s="14" t="s">
        <v>81</v>
      </c>
      <c r="AW345" s="14" t="s">
        <v>33</v>
      </c>
      <c r="AX345" s="14" t="s">
        <v>72</v>
      </c>
      <c r="AY345" s="247" t="s">
        <v>168</v>
      </c>
    </row>
    <row r="346" s="13" customFormat="1">
      <c r="A346" s="13"/>
      <c r="B346" s="226"/>
      <c r="C346" s="227"/>
      <c r="D346" s="228" t="s">
        <v>176</v>
      </c>
      <c r="E346" s="229" t="s">
        <v>19</v>
      </c>
      <c r="F346" s="230" t="s">
        <v>1676</v>
      </c>
      <c r="G346" s="227"/>
      <c r="H346" s="229" t="s">
        <v>19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176</v>
      </c>
      <c r="AU346" s="236" t="s">
        <v>81</v>
      </c>
      <c r="AV346" s="13" t="s">
        <v>79</v>
      </c>
      <c r="AW346" s="13" t="s">
        <v>33</v>
      </c>
      <c r="AX346" s="13" t="s">
        <v>72</v>
      </c>
      <c r="AY346" s="236" t="s">
        <v>168</v>
      </c>
    </row>
    <row r="347" s="13" customFormat="1">
      <c r="A347" s="13"/>
      <c r="B347" s="226"/>
      <c r="C347" s="227"/>
      <c r="D347" s="228" t="s">
        <v>176</v>
      </c>
      <c r="E347" s="229" t="s">
        <v>19</v>
      </c>
      <c r="F347" s="230" t="s">
        <v>650</v>
      </c>
      <c r="G347" s="227"/>
      <c r="H347" s="229" t="s">
        <v>19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176</v>
      </c>
      <c r="AU347" s="236" t="s">
        <v>81</v>
      </c>
      <c r="AV347" s="13" t="s">
        <v>79</v>
      </c>
      <c r="AW347" s="13" t="s">
        <v>33</v>
      </c>
      <c r="AX347" s="13" t="s">
        <v>72</v>
      </c>
      <c r="AY347" s="236" t="s">
        <v>168</v>
      </c>
    </row>
    <row r="348" s="14" customFormat="1">
      <c r="A348" s="14"/>
      <c r="B348" s="237"/>
      <c r="C348" s="238"/>
      <c r="D348" s="228" t="s">
        <v>176</v>
      </c>
      <c r="E348" s="239" t="s">
        <v>19</v>
      </c>
      <c r="F348" s="240" t="s">
        <v>79</v>
      </c>
      <c r="G348" s="238"/>
      <c r="H348" s="241">
        <v>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176</v>
      </c>
      <c r="AU348" s="247" t="s">
        <v>81</v>
      </c>
      <c r="AV348" s="14" t="s">
        <v>81</v>
      </c>
      <c r="AW348" s="14" t="s">
        <v>33</v>
      </c>
      <c r="AX348" s="14" t="s">
        <v>72</v>
      </c>
      <c r="AY348" s="247" t="s">
        <v>168</v>
      </c>
    </row>
    <row r="349" s="15" customFormat="1">
      <c r="A349" s="15"/>
      <c r="B349" s="248"/>
      <c r="C349" s="249"/>
      <c r="D349" s="228" t="s">
        <v>176</v>
      </c>
      <c r="E349" s="250" t="s">
        <v>19</v>
      </c>
      <c r="F349" s="251" t="s">
        <v>180</v>
      </c>
      <c r="G349" s="249"/>
      <c r="H349" s="252">
        <v>4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176</v>
      </c>
      <c r="AU349" s="258" t="s">
        <v>81</v>
      </c>
      <c r="AV349" s="15" t="s">
        <v>174</v>
      </c>
      <c r="AW349" s="15" t="s">
        <v>33</v>
      </c>
      <c r="AX349" s="15" t="s">
        <v>79</v>
      </c>
      <c r="AY349" s="258" t="s">
        <v>168</v>
      </c>
    </row>
    <row r="350" s="12" customFormat="1" ht="22.8" customHeight="1">
      <c r="A350" s="12"/>
      <c r="B350" s="198"/>
      <c r="C350" s="199"/>
      <c r="D350" s="200" t="s">
        <v>71</v>
      </c>
      <c r="E350" s="272" t="s">
        <v>1682</v>
      </c>
      <c r="F350" s="272" t="s">
        <v>1683</v>
      </c>
      <c r="G350" s="199"/>
      <c r="H350" s="199"/>
      <c r="I350" s="202"/>
      <c r="J350" s="273">
        <f>BK350</f>
        <v>0</v>
      </c>
      <c r="K350" s="199"/>
      <c r="L350" s="204"/>
      <c r="M350" s="205"/>
      <c r="N350" s="206"/>
      <c r="O350" s="206"/>
      <c r="P350" s="207">
        <f>SUM(P351:P361)</f>
        <v>0</v>
      </c>
      <c r="Q350" s="206"/>
      <c r="R350" s="207">
        <f>SUM(R351:R361)</f>
        <v>0</v>
      </c>
      <c r="S350" s="206"/>
      <c r="T350" s="208">
        <f>SUM(T351:T361)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09" t="s">
        <v>79</v>
      </c>
      <c r="AT350" s="210" t="s">
        <v>71</v>
      </c>
      <c r="AU350" s="210" t="s">
        <v>79</v>
      </c>
      <c r="AY350" s="209" t="s">
        <v>168</v>
      </c>
      <c r="BK350" s="211">
        <f>SUM(BK351:BK361)</f>
        <v>0</v>
      </c>
    </row>
    <row r="351" s="2" customFormat="1" ht="24.15" customHeight="1">
      <c r="A351" s="39"/>
      <c r="B351" s="40"/>
      <c r="C351" s="212" t="s">
        <v>594</v>
      </c>
      <c r="D351" s="212" t="s">
        <v>169</v>
      </c>
      <c r="E351" s="213" t="s">
        <v>1303</v>
      </c>
      <c r="F351" s="214" t="s">
        <v>1304</v>
      </c>
      <c r="G351" s="215" t="s">
        <v>224</v>
      </c>
      <c r="H351" s="216">
        <v>2</v>
      </c>
      <c r="I351" s="217"/>
      <c r="J351" s="218">
        <f>ROUND(I351*H351,2)</f>
        <v>0</v>
      </c>
      <c r="K351" s="214" t="s">
        <v>172</v>
      </c>
      <c r="L351" s="219"/>
      <c r="M351" s="220" t="s">
        <v>19</v>
      </c>
      <c r="N351" s="221" t="s">
        <v>43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173</v>
      </c>
      <c r="AT351" s="224" t="s">
        <v>169</v>
      </c>
      <c r="AU351" s="224" t="s">
        <v>81</v>
      </c>
      <c r="AY351" s="18" t="s">
        <v>168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79</v>
      </c>
      <c r="BK351" s="225">
        <f>ROUND(I351*H351,2)</f>
        <v>0</v>
      </c>
      <c r="BL351" s="18" t="s">
        <v>174</v>
      </c>
      <c r="BM351" s="224" t="s">
        <v>1684</v>
      </c>
    </row>
    <row r="352" s="2" customFormat="1" ht="24.15" customHeight="1">
      <c r="A352" s="39"/>
      <c r="B352" s="40"/>
      <c r="C352" s="212" t="s">
        <v>598</v>
      </c>
      <c r="D352" s="212" t="s">
        <v>169</v>
      </c>
      <c r="E352" s="213" t="s">
        <v>1306</v>
      </c>
      <c r="F352" s="214" t="s">
        <v>1307</v>
      </c>
      <c r="G352" s="215" t="s">
        <v>224</v>
      </c>
      <c r="H352" s="216">
        <v>1</v>
      </c>
      <c r="I352" s="217"/>
      <c r="J352" s="218">
        <f>ROUND(I352*H352,2)</f>
        <v>0</v>
      </c>
      <c r="K352" s="214" t="s">
        <v>172</v>
      </c>
      <c r="L352" s="219"/>
      <c r="M352" s="220" t="s">
        <v>19</v>
      </c>
      <c r="N352" s="221" t="s">
        <v>43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173</v>
      </c>
      <c r="AT352" s="224" t="s">
        <v>169</v>
      </c>
      <c r="AU352" s="224" t="s">
        <v>81</v>
      </c>
      <c r="AY352" s="18" t="s">
        <v>168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79</v>
      </c>
      <c r="BK352" s="225">
        <f>ROUND(I352*H352,2)</f>
        <v>0</v>
      </c>
      <c r="BL352" s="18" t="s">
        <v>174</v>
      </c>
      <c r="BM352" s="224" t="s">
        <v>1685</v>
      </c>
    </row>
    <row r="353" s="2" customFormat="1" ht="24.15" customHeight="1">
      <c r="A353" s="39"/>
      <c r="B353" s="40"/>
      <c r="C353" s="212" t="s">
        <v>602</v>
      </c>
      <c r="D353" s="212" t="s">
        <v>169</v>
      </c>
      <c r="E353" s="213" t="s">
        <v>1309</v>
      </c>
      <c r="F353" s="214" t="s">
        <v>1310</v>
      </c>
      <c r="G353" s="215" t="s">
        <v>224</v>
      </c>
      <c r="H353" s="216">
        <v>1</v>
      </c>
      <c r="I353" s="217"/>
      <c r="J353" s="218">
        <f>ROUND(I353*H353,2)</f>
        <v>0</v>
      </c>
      <c r="K353" s="214" t="s">
        <v>172</v>
      </c>
      <c r="L353" s="219"/>
      <c r="M353" s="220" t="s">
        <v>19</v>
      </c>
      <c r="N353" s="221" t="s">
        <v>43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173</v>
      </c>
      <c r="AT353" s="224" t="s">
        <v>169</v>
      </c>
      <c r="AU353" s="224" t="s">
        <v>81</v>
      </c>
      <c r="AY353" s="18" t="s">
        <v>168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79</v>
      </c>
      <c r="BK353" s="225">
        <f>ROUND(I353*H353,2)</f>
        <v>0</v>
      </c>
      <c r="BL353" s="18" t="s">
        <v>174</v>
      </c>
      <c r="BM353" s="224" t="s">
        <v>1686</v>
      </c>
    </row>
    <row r="354" s="2" customFormat="1" ht="24.15" customHeight="1">
      <c r="A354" s="39"/>
      <c r="B354" s="40"/>
      <c r="C354" s="212" t="s">
        <v>606</v>
      </c>
      <c r="D354" s="212" t="s">
        <v>169</v>
      </c>
      <c r="E354" s="213" t="s">
        <v>1312</v>
      </c>
      <c r="F354" s="214" t="s">
        <v>1313</v>
      </c>
      <c r="G354" s="215" t="s">
        <v>224</v>
      </c>
      <c r="H354" s="216">
        <v>1</v>
      </c>
      <c r="I354" s="217"/>
      <c r="J354" s="218">
        <f>ROUND(I354*H354,2)</f>
        <v>0</v>
      </c>
      <c r="K354" s="214" t="s">
        <v>172</v>
      </c>
      <c r="L354" s="219"/>
      <c r="M354" s="220" t="s">
        <v>19</v>
      </c>
      <c r="N354" s="221" t="s">
        <v>43</v>
      </c>
      <c r="O354" s="85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173</v>
      </c>
      <c r="AT354" s="224" t="s">
        <v>169</v>
      </c>
      <c r="AU354" s="224" t="s">
        <v>81</v>
      </c>
      <c r="AY354" s="18" t="s">
        <v>168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79</v>
      </c>
      <c r="BK354" s="225">
        <f>ROUND(I354*H354,2)</f>
        <v>0</v>
      </c>
      <c r="BL354" s="18" t="s">
        <v>174</v>
      </c>
      <c r="BM354" s="224" t="s">
        <v>1687</v>
      </c>
    </row>
    <row r="355" s="2" customFormat="1" ht="24.15" customHeight="1">
      <c r="A355" s="39"/>
      <c r="B355" s="40"/>
      <c r="C355" s="212" t="s">
        <v>610</v>
      </c>
      <c r="D355" s="212" t="s">
        <v>169</v>
      </c>
      <c r="E355" s="213" t="s">
        <v>1315</v>
      </c>
      <c r="F355" s="214" t="s">
        <v>1316</v>
      </c>
      <c r="G355" s="215" t="s">
        <v>224</v>
      </c>
      <c r="H355" s="216">
        <v>2</v>
      </c>
      <c r="I355" s="217"/>
      <c r="J355" s="218">
        <f>ROUND(I355*H355,2)</f>
        <v>0</v>
      </c>
      <c r="K355" s="214" t="s">
        <v>172</v>
      </c>
      <c r="L355" s="219"/>
      <c r="M355" s="220" t="s">
        <v>19</v>
      </c>
      <c r="N355" s="221" t="s">
        <v>43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173</v>
      </c>
      <c r="AT355" s="224" t="s">
        <v>169</v>
      </c>
      <c r="AU355" s="224" t="s">
        <v>81</v>
      </c>
      <c r="AY355" s="18" t="s">
        <v>168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8" t="s">
        <v>79</v>
      </c>
      <c r="BK355" s="225">
        <f>ROUND(I355*H355,2)</f>
        <v>0</v>
      </c>
      <c r="BL355" s="18" t="s">
        <v>174</v>
      </c>
      <c r="BM355" s="224" t="s">
        <v>1688</v>
      </c>
    </row>
    <row r="356" s="2" customFormat="1" ht="21.75" customHeight="1">
      <c r="A356" s="39"/>
      <c r="B356" s="40"/>
      <c r="C356" s="259" t="s">
        <v>614</v>
      </c>
      <c r="D356" s="259" t="s">
        <v>203</v>
      </c>
      <c r="E356" s="260" t="s">
        <v>1318</v>
      </c>
      <c r="F356" s="261" t="s">
        <v>1319</v>
      </c>
      <c r="G356" s="262" t="s">
        <v>224</v>
      </c>
      <c r="H356" s="263">
        <v>1</v>
      </c>
      <c r="I356" s="264"/>
      <c r="J356" s="265">
        <f>ROUND(I356*H356,2)</f>
        <v>0</v>
      </c>
      <c r="K356" s="261" t="s">
        <v>172</v>
      </c>
      <c r="L356" s="45"/>
      <c r="M356" s="266" t="s">
        <v>19</v>
      </c>
      <c r="N356" s="267" t="s">
        <v>43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174</v>
      </c>
      <c r="AT356" s="224" t="s">
        <v>203</v>
      </c>
      <c r="AU356" s="224" t="s">
        <v>81</v>
      </c>
      <c r="AY356" s="18" t="s">
        <v>168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79</v>
      </c>
      <c r="BK356" s="225">
        <f>ROUND(I356*H356,2)</f>
        <v>0</v>
      </c>
      <c r="BL356" s="18" t="s">
        <v>174</v>
      </c>
      <c r="BM356" s="224" t="s">
        <v>1689</v>
      </c>
    </row>
    <row r="357" s="2" customFormat="1" ht="37.8" customHeight="1">
      <c r="A357" s="39"/>
      <c r="B357" s="40"/>
      <c r="C357" s="212" t="s">
        <v>618</v>
      </c>
      <c r="D357" s="212" t="s">
        <v>169</v>
      </c>
      <c r="E357" s="213" t="s">
        <v>1321</v>
      </c>
      <c r="F357" s="214" t="s">
        <v>1322</v>
      </c>
      <c r="G357" s="215" t="s">
        <v>224</v>
      </c>
      <c r="H357" s="216">
        <v>2</v>
      </c>
      <c r="I357" s="217"/>
      <c r="J357" s="218">
        <f>ROUND(I357*H357,2)</f>
        <v>0</v>
      </c>
      <c r="K357" s="214" t="s">
        <v>172</v>
      </c>
      <c r="L357" s="219"/>
      <c r="M357" s="220" t="s">
        <v>19</v>
      </c>
      <c r="N357" s="221" t="s">
        <v>43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173</v>
      </c>
      <c r="AT357" s="224" t="s">
        <v>169</v>
      </c>
      <c r="AU357" s="224" t="s">
        <v>81</v>
      </c>
      <c r="AY357" s="18" t="s">
        <v>168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8" t="s">
        <v>79</v>
      </c>
      <c r="BK357" s="225">
        <f>ROUND(I357*H357,2)</f>
        <v>0</v>
      </c>
      <c r="BL357" s="18" t="s">
        <v>174</v>
      </c>
      <c r="BM357" s="224" t="s">
        <v>1690</v>
      </c>
    </row>
    <row r="358" s="2" customFormat="1" ht="24.15" customHeight="1">
      <c r="A358" s="39"/>
      <c r="B358" s="40"/>
      <c r="C358" s="259" t="s">
        <v>622</v>
      </c>
      <c r="D358" s="259" t="s">
        <v>203</v>
      </c>
      <c r="E358" s="260" t="s">
        <v>1324</v>
      </c>
      <c r="F358" s="261" t="s">
        <v>1325</v>
      </c>
      <c r="G358" s="262" t="s">
        <v>224</v>
      </c>
      <c r="H358" s="263">
        <v>2</v>
      </c>
      <c r="I358" s="264"/>
      <c r="J358" s="265">
        <f>ROUND(I358*H358,2)</f>
        <v>0</v>
      </c>
      <c r="K358" s="261" t="s">
        <v>172</v>
      </c>
      <c r="L358" s="45"/>
      <c r="M358" s="266" t="s">
        <v>19</v>
      </c>
      <c r="N358" s="267" t="s">
        <v>43</v>
      </c>
      <c r="O358" s="85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174</v>
      </c>
      <c r="AT358" s="224" t="s">
        <v>203</v>
      </c>
      <c r="AU358" s="224" t="s">
        <v>81</v>
      </c>
      <c r="AY358" s="18" t="s">
        <v>168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79</v>
      </c>
      <c r="BK358" s="225">
        <f>ROUND(I358*H358,2)</f>
        <v>0</v>
      </c>
      <c r="BL358" s="18" t="s">
        <v>174</v>
      </c>
      <c r="BM358" s="224" t="s">
        <v>1691</v>
      </c>
    </row>
    <row r="359" s="2" customFormat="1" ht="24.15" customHeight="1">
      <c r="A359" s="39"/>
      <c r="B359" s="40"/>
      <c r="C359" s="212" t="s">
        <v>626</v>
      </c>
      <c r="D359" s="212" t="s">
        <v>169</v>
      </c>
      <c r="E359" s="213" t="s">
        <v>1692</v>
      </c>
      <c r="F359" s="214" t="s">
        <v>1693</v>
      </c>
      <c r="G359" s="215" t="s">
        <v>224</v>
      </c>
      <c r="H359" s="216">
        <v>1</v>
      </c>
      <c r="I359" s="217"/>
      <c r="J359" s="218">
        <f>ROUND(I359*H359,2)</f>
        <v>0</v>
      </c>
      <c r="K359" s="214" t="s">
        <v>172</v>
      </c>
      <c r="L359" s="219"/>
      <c r="M359" s="220" t="s">
        <v>19</v>
      </c>
      <c r="N359" s="221" t="s">
        <v>43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173</v>
      </c>
      <c r="AT359" s="224" t="s">
        <v>169</v>
      </c>
      <c r="AU359" s="224" t="s">
        <v>81</v>
      </c>
      <c r="AY359" s="18" t="s">
        <v>168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79</v>
      </c>
      <c r="BK359" s="225">
        <f>ROUND(I359*H359,2)</f>
        <v>0</v>
      </c>
      <c r="BL359" s="18" t="s">
        <v>174</v>
      </c>
      <c r="BM359" s="224" t="s">
        <v>1694</v>
      </c>
    </row>
    <row r="360" s="2" customFormat="1" ht="24.15" customHeight="1">
      <c r="A360" s="39"/>
      <c r="B360" s="40"/>
      <c r="C360" s="259" t="s">
        <v>630</v>
      </c>
      <c r="D360" s="259" t="s">
        <v>203</v>
      </c>
      <c r="E360" s="260" t="s">
        <v>1695</v>
      </c>
      <c r="F360" s="261" t="s">
        <v>1696</v>
      </c>
      <c r="G360" s="262" t="s">
        <v>224</v>
      </c>
      <c r="H360" s="263">
        <v>1</v>
      </c>
      <c r="I360" s="264"/>
      <c r="J360" s="265">
        <f>ROUND(I360*H360,2)</f>
        <v>0</v>
      </c>
      <c r="K360" s="261" t="s">
        <v>172</v>
      </c>
      <c r="L360" s="45"/>
      <c r="M360" s="266" t="s">
        <v>19</v>
      </c>
      <c r="N360" s="267" t="s">
        <v>43</v>
      </c>
      <c r="O360" s="85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174</v>
      </c>
      <c r="AT360" s="224" t="s">
        <v>203</v>
      </c>
      <c r="AU360" s="224" t="s">
        <v>81</v>
      </c>
      <c r="AY360" s="18" t="s">
        <v>168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79</v>
      </c>
      <c r="BK360" s="225">
        <f>ROUND(I360*H360,2)</f>
        <v>0</v>
      </c>
      <c r="BL360" s="18" t="s">
        <v>174</v>
      </c>
      <c r="BM360" s="224" t="s">
        <v>1697</v>
      </c>
    </row>
    <row r="361" s="2" customFormat="1" ht="24.15" customHeight="1">
      <c r="A361" s="39"/>
      <c r="B361" s="40"/>
      <c r="C361" s="259" t="s">
        <v>634</v>
      </c>
      <c r="D361" s="259" t="s">
        <v>203</v>
      </c>
      <c r="E361" s="260" t="s">
        <v>1698</v>
      </c>
      <c r="F361" s="261" t="s">
        <v>1699</v>
      </c>
      <c r="G361" s="262" t="s">
        <v>224</v>
      </c>
      <c r="H361" s="263">
        <v>1</v>
      </c>
      <c r="I361" s="264"/>
      <c r="J361" s="265">
        <f>ROUND(I361*H361,2)</f>
        <v>0</v>
      </c>
      <c r="K361" s="261" t="s">
        <v>172</v>
      </c>
      <c r="L361" s="45"/>
      <c r="M361" s="266" t="s">
        <v>19</v>
      </c>
      <c r="N361" s="267" t="s">
        <v>43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174</v>
      </c>
      <c r="AT361" s="224" t="s">
        <v>203</v>
      </c>
      <c r="AU361" s="224" t="s">
        <v>81</v>
      </c>
      <c r="AY361" s="18" t="s">
        <v>168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79</v>
      </c>
      <c r="BK361" s="225">
        <f>ROUND(I361*H361,2)</f>
        <v>0</v>
      </c>
      <c r="BL361" s="18" t="s">
        <v>174</v>
      </c>
      <c r="BM361" s="224" t="s">
        <v>1700</v>
      </c>
    </row>
    <row r="362" s="12" customFormat="1" ht="25.92" customHeight="1">
      <c r="A362" s="12"/>
      <c r="B362" s="198"/>
      <c r="C362" s="199"/>
      <c r="D362" s="200" t="s">
        <v>71</v>
      </c>
      <c r="E362" s="201" t="s">
        <v>656</v>
      </c>
      <c r="F362" s="201" t="s">
        <v>657</v>
      </c>
      <c r="G362" s="199"/>
      <c r="H362" s="199"/>
      <c r="I362" s="202"/>
      <c r="J362" s="203">
        <f>BK362</f>
        <v>0</v>
      </c>
      <c r="K362" s="199"/>
      <c r="L362" s="204"/>
      <c r="M362" s="205"/>
      <c r="N362" s="206"/>
      <c r="O362" s="206"/>
      <c r="P362" s="207">
        <f>SUM(P363:P382)</f>
        <v>0</v>
      </c>
      <c r="Q362" s="206"/>
      <c r="R362" s="207">
        <f>SUM(R363:R382)</f>
        <v>0</v>
      </c>
      <c r="S362" s="206"/>
      <c r="T362" s="208">
        <f>SUM(T363:T382)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79</v>
      </c>
      <c r="AT362" s="210" t="s">
        <v>71</v>
      </c>
      <c r="AU362" s="210" t="s">
        <v>72</v>
      </c>
      <c r="AY362" s="209" t="s">
        <v>168</v>
      </c>
      <c r="BK362" s="211">
        <f>SUM(BK363:BK382)</f>
        <v>0</v>
      </c>
    </row>
    <row r="363" s="2" customFormat="1" ht="37.8" customHeight="1">
      <c r="A363" s="39"/>
      <c r="B363" s="40"/>
      <c r="C363" s="259" t="s">
        <v>638</v>
      </c>
      <c r="D363" s="259" t="s">
        <v>203</v>
      </c>
      <c r="E363" s="260" t="s">
        <v>1701</v>
      </c>
      <c r="F363" s="261" t="s">
        <v>1702</v>
      </c>
      <c r="G363" s="262" t="s">
        <v>110</v>
      </c>
      <c r="H363" s="263">
        <v>3</v>
      </c>
      <c r="I363" s="264"/>
      <c r="J363" s="265">
        <f>ROUND(I363*H363,2)</f>
        <v>0</v>
      </c>
      <c r="K363" s="261" t="s">
        <v>172</v>
      </c>
      <c r="L363" s="45"/>
      <c r="M363" s="266" t="s">
        <v>19</v>
      </c>
      <c r="N363" s="267" t="s">
        <v>43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174</v>
      </c>
      <c r="AT363" s="224" t="s">
        <v>203</v>
      </c>
      <c r="AU363" s="224" t="s">
        <v>79</v>
      </c>
      <c r="AY363" s="18" t="s">
        <v>168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8" t="s">
        <v>79</v>
      </c>
      <c r="BK363" s="225">
        <f>ROUND(I363*H363,2)</f>
        <v>0</v>
      </c>
      <c r="BL363" s="18" t="s">
        <v>174</v>
      </c>
      <c r="BM363" s="224" t="s">
        <v>1703</v>
      </c>
    </row>
    <row r="364" s="2" customFormat="1">
      <c r="A364" s="39"/>
      <c r="B364" s="40"/>
      <c r="C364" s="41"/>
      <c r="D364" s="228" t="s">
        <v>207</v>
      </c>
      <c r="E364" s="41"/>
      <c r="F364" s="268" t="s">
        <v>1704</v>
      </c>
      <c r="G364" s="41"/>
      <c r="H364" s="41"/>
      <c r="I364" s="269"/>
      <c r="J364" s="41"/>
      <c r="K364" s="41"/>
      <c r="L364" s="45"/>
      <c r="M364" s="270"/>
      <c r="N364" s="27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207</v>
      </c>
      <c r="AU364" s="18" t="s">
        <v>79</v>
      </c>
    </row>
    <row r="365" s="2" customFormat="1" ht="37.8" customHeight="1">
      <c r="A365" s="39"/>
      <c r="B365" s="40"/>
      <c r="C365" s="259" t="s">
        <v>646</v>
      </c>
      <c r="D365" s="259" t="s">
        <v>203</v>
      </c>
      <c r="E365" s="260" t="s">
        <v>663</v>
      </c>
      <c r="F365" s="261" t="s">
        <v>664</v>
      </c>
      <c r="G365" s="262" t="s">
        <v>224</v>
      </c>
      <c r="H365" s="263">
        <v>1</v>
      </c>
      <c r="I365" s="264"/>
      <c r="J365" s="265">
        <f>ROUND(I365*H365,2)</f>
        <v>0</v>
      </c>
      <c r="K365" s="261" t="s">
        <v>172</v>
      </c>
      <c r="L365" s="45"/>
      <c r="M365" s="266" t="s">
        <v>19</v>
      </c>
      <c r="N365" s="267" t="s">
        <v>43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174</v>
      </c>
      <c r="AT365" s="224" t="s">
        <v>203</v>
      </c>
      <c r="AU365" s="224" t="s">
        <v>79</v>
      </c>
      <c r="AY365" s="18" t="s">
        <v>168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79</v>
      </c>
      <c r="BK365" s="225">
        <f>ROUND(I365*H365,2)</f>
        <v>0</v>
      </c>
      <c r="BL365" s="18" t="s">
        <v>174</v>
      </c>
      <c r="BM365" s="224" t="s">
        <v>1705</v>
      </c>
    </row>
    <row r="366" s="2" customFormat="1">
      <c r="A366" s="39"/>
      <c r="B366" s="40"/>
      <c r="C366" s="41"/>
      <c r="D366" s="228" t="s">
        <v>207</v>
      </c>
      <c r="E366" s="41"/>
      <c r="F366" s="268" t="s">
        <v>666</v>
      </c>
      <c r="G366" s="41"/>
      <c r="H366" s="41"/>
      <c r="I366" s="269"/>
      <c r="J366" s="41"/>
      <c r="K366" s="41"/>
      <c r="L366" s="45"/>
      <c r="M366" s="270"/>
      <c r="N366" s="271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207</v>
      </c>
      <c r="AU366" s="18" t="s">
        <v>79</v>
      </c>
    </row>
    <row r="367" s="2" customFormat="1" ht="62.7" customHeight="1">
      <c r="A367" s="39"/>
      <c r="B367" s="40"/>
      <c r="C367" s="259" t="s">
        <v>651</v>
      </c>
      <c r="D367" s="259" t="s">
        <v>203</v>
      </c>
      <c r="E367" s="260" t="s">
        <v>668</v>
      </c>
      <c r="F367" s="261" t="s">
        <v>669</v>
      </c>
      <c r="G367" s="262" t="s">
        <v>224</v>
      </c>
      <c r="H367" s="263">
        <v>1</v>
      </c>
      <c r="I367" s="264"/>
      <c r="J367" s="265">
        <f>ROUND(I367*H367,2)</f>
        <v>0</v>
      </c>
      <c r="K367" s="261" t="s">
        <v>396</v>
      </c>
      <c r="L367" s="45"/>
      <c r="M367" s="266" t="s">
        <v>19</v>
      </c>
      <c r="N367" s="267" t="s">
        <v>43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174</v>
      </c>
      <c r="AT367" s="224" t="s">
        <v>203</v>
      </c>
      <c r="AU367" s="224" t="s">
        <v>79</v>
      </c>
      <c r="AY367" s="18" t="s">
        <v>168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8" t="s">
        <v>79</v>
      </c>
      <c r="BK367" s="225">
        <f>ROUND(I367*H367,2)</f>
        <v>0</v>
      </c>
      <c r="BL367" s="18" t="s">
        <v>174</v>
      </c>
      <c r="BM367" s="224" t="s">
        <v>1706</v>
      </c>
    </row>
    <row r="368" s="2" customFormat="1" ht="49.05" customHeight="1">
      <c r="A368" s="39"/>
      <c r="B368" s="40"/>
      <c r="C368" s="259" t="s">
        <v>658</v>
      </c>
      <c r="D368" s="259" t="s">
        <v>203</v>
      </c>
      <c r="E368" s="260" t="s">
        <v>672</v>
      </c>
      <c r="F368" s="261" t="s">
        <v>673</v>
      </c>
      <c r="G368" s="262" t="s">
        <v>224</v>
      </c>
      <c r="H368" s="263">
        <v>1</v>
      </c>
      <c r="I368" s="264"/>
      <c r="J368" s="265">
        <f>ROUND(I368*H368,2)</f>
        <v>0</v>
      </c>
      <c r="K368" s="261" t="s">
        <v>172</v>
      </c>
      <c r="L368" s="45"/>
      <c r="M368" s="266" t="s">
        <v>19</v>
      </c>
      <c r="N368" s="267" t="s">
        <v>43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174</v>
      </c>
      <c r="AT368" s="224" t="s">
        <v>203</v>
      </c>
      <c r="AU368" s="224" t="s">
        <v>79</v>
      </c>
      <c r="AY368" s="18" t="s">
        <v>168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8" t="s">
        <v>79</v>
      </c>
      <c r="BK368" s="225">
        <f>ROUND(I368*H368,2)</f>
        <v>0</v>
      </c>
      <c r="BL368" s="18" t="s">
        <v>174</v>
      </c>
      <c r="BM368" s="224" t="s">
        <v>1707</v>
      </c>
    </row>
    <row r="369" s="2" customFormat="1" ht="21.75" customHeight="1">
      <c r="A369" s="39"/>
      <c r="B369" s="40"/>
      <c r="C369" s="259" t="s">
        <v>662</v>
      </c>
      <c r="D369" s="259" t="s">
        <v>203</v>
      </c>
      <c r="E369" s="260" t="s">
        <v>680</v>
      </c>
      <c r="F369" s="261" t="s">
        <v>681</v>
      </c>
      <c r="G369" s="262" t="s">
        <v>224</v>
      </c>
      <c r="H369" s="263">
        <v>4</v>
      </c>
      <c r="I369" s="264"/>
      <c r="J369" s="265">
        <f>ROUND(I369*H369,2)</f>
        <v>0</v>
      </c>
      <c r="K369" s="261" t="s">
        <v>172</v>
      </c>
      <c r="L369" s="45"/>
      <c r="M369" s="266" t="s">
        <v>19</v>
      </c>
      <c r="N369" s="267" t="s">
        <v>43</v>
      </c>
      <c r="O369" s="85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174</v>
      </c>
      <c r="AT369" s="224" t="s">
        <v>203</v>
      </c>
      <c r="AU369" s="224" t="s">
        <v>79</v>
      </c>
      <c r="AY369" s="18" t="s">
        <v>168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79</v>
      </c>
      <c r="BK369" s="225">
        <f>ROUND(I369*H369,2)</f>
        <v>0</v>
      </c>
      <c r="BL369" s="18" t="s">
        <v>174</v>
      </c>
      <c r="BM369" s="224" t="s">
        <v>1708</v>
      </c>
    </row>
    <row r="370" s="2" customFormat="1" ht="21.75" customHeight="1">
      <c r="A370" s="39"/>
      <c r="B370" s="40"/>
      <c r="C370" s="259" t="s">
        <v>667</v>
      </c>
      <c r="D370" s="259" t="s">
        <v>203</v>
      </c>
      <c r="E370" s="260" t="s">
        <v>684</v>
      </c>
      <c r="F370" s="261" t="s">
        <v>685</v>
      </c>
      <c r="G370" s="262" t="s">
        <v>224</v>
      </c>
      <c r="H370" s="263">
        <v>4</v>
      </c>
      <c r="I370" s="264"/>
      <c r="J370" s="265">
        <f>ROUND(I370*H370,2)</f>
        <v>0</v>
      </c>
      <c r="K370" s="261" t="s">
        <v>172</v>
      </c>
      <c r="L370" s="45"/>
      <c r="M370" s="266" t="s">
        <v>19</v>
      </c>
      <c r="N370" s="267" t="s">
        <v>43</v>
      </c>
      <c r="O370" s="85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174</v>
      </c>
      <c r="AT370" s="224" t="s">
        <v>203</v>
      </c>
      <c r="AU370" s="224" t="s">
        <v>79</v>
      </c>
      <c r="AY370" s="18" t="s">
        <v>168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79</v>
      </c>
      <c r="BK370" s="225">
        <f>ROUND(I370*H370,2)</f>
        <v>0</v>
      </c>
      <c r="BL370" s="18" t="s">
        <v>174</v>
      </c>
      <c r="BM370" s="224" t="s">
        <v>1709</v>
      </c>
    </row>
    <row r="371" s="2" customFormat="1" ht="21.75" customHeight="1">
      <c r="A371" s="39"/>
      <c r="B371" s="40"/>
      <c r="C371" s="259" t="s">
        <v>671</v>
      </c>
      <c r="D371" s="259" t="s">
        <v>203</v>
      </c>
      <c r="E371" s="260" t="s">
        <v>688</v>
      </c>
      <c r="F371" s="261" t="s">
        <v>689</v>
      </c>
      <c r="G371" s="262" t="s">
        <v>224</v>
      </c>
      <c r="H371" s="263">
        <v>4</v>
      </c>
      <c r="I371" s="264"/>
      <c r="J371" s="265">
        <f>ROUND(I371*H371,2)</f>
        <v>0</v>
      </c>
      <c r="K371" s="261" t="s">
        <v>172</v>
      </c>
      <c r="L371" s="45"/>
      <c r="M371" s="266" t="s">
        <v>19</v>
      </c>
      <c r="N371" s="267" t="s">
        <v>43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174</v>
      </c>
      <c r="AT371" s="224" t="s">
        <v>203</v>
      </c>
      <c r="AU371" s="224" t="s">
        <v>79</v>
      </c>
      <c r="AY371" s="18" t="s">
        <v>168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8" t="s">
        <v>79</v>
      </c>
      <c r="BK371" s="225">
        <f>ROUND(I371*H371,2)</f>
        <v>0</v>
      </c>
      <c r="BL371" s="18" t="s">
        <v>174</v>
      </c>
      <c r="BM371" s="224" t="s">
        <v>1710</v>
      </c>
    </row>
    <row r="372" s="2" customFormat="1" ht="16.5" customHeight="1">
      <c r="A372" s="39"/>
      <c r="B372" s="40"/>
      <c r="C372" s="259" t="s">
        <v>675</v>
      </c>
      <c r="D372" s="259" t="s">
        <v>203</v>
      </c>
      <c r="E372" s="260" t="s">
        <v>692</v>
      </c>
      <c r="F372" s="261" t="s">
        <v>693</v>
      </c>
      <c r="G372" s="262" t="s">
        <v>110</v>
      </c>
      <c r="H372" s="263">
        <v>1350</v>
      </c>
      <c r="I372" s="264"/>
      <c r="J372" s="265">
        <f>ROUND(I372*H372,2)</f>
        <v>0</v>
      </c>
      <c r="K372" s="261" t="s">
        <v>172</v>
      </c>
      <c r="L372" s="45"/>
      <c r="M372" s="266" t="s">
        <v>19</v>
      </c>
      <c r="N372" s="267" t="s">
        <v>43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174</v>
      </c>
      <c r="AT372" s="224" t="s">
        <v>203</v>
      </c>
      <c r="AU372" s="224" t="s">
        <v>79</v>
      </c>
      <c r="AY372" s="18" t="s">
        <v>168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79</v>
      </c>
      <c r="BK372" s="225">
        <f>ROUND(I372*H372,2)</f>
        <v>0</v>
      </c>
      <c r="BL372" s="18" t="s">
        <v>174</v>
      </c>
      <c r="BM372" s="224" t="s">
        <v>1711</v>
      </c>
    </row>
    <row r="373" s="2" customFormat="1" ht="16.5" customHeight="1">
      <c r="A373" s="39"/>
      <c r="B373" s="40"/>
      <c r="C373" s="259" t="s">
        <v>679</v>
      </c>
      <c r="D373" s="259" t="s">
        <v>203</v>
      </c>
      <c r="E373" s="260" t="s">
        <v>696</v>
      </c>
      <c r="F373" s="261" t="s">
        <v>697</v>
      </c>
      <c r="G373" s="262" t="s">
        <v>224</v>
      </c>
      <c r="H373" s="263">
        <v>75</v>
      </c>
      <c r="I373" s="264"/>
      <c r="J373" s="265">
        <f>ROUND(I373*H373,2)</f>
        <v>0</v>
      </c>
      <c r="K373" s="261" t="s">
        <v>172</v>
      </c>
      <c r="L373" s="45"/>
      <c r="M373" s="266" t="s">
        <v>19</v>
      </c>
      <c r="N373" s="267" t="s">
        <v>43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174</v>
      </c>
      <c r="AT373" s="224" t="s">
        <v>203</v>
      </c>
      <c r="AU373" s="224" t="s">
        <v>79</v>
      </c>
      <c r="AY373" s="18" t="s">
        <v>168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8" t="s">
        <v>79</v>
      </c>
      <c r="BK373" s="225">
        <f>ROUND(I373*H373,2)</f>
        <v>0</v>
      </c>
      <c r="BL373" s="18" t="s">
        <v>174</v>
      </c>
      <c r="BM373" s="224" t="s">
        <v>1712</v>
      </c>
    </row>
    <row r="374" s="2" customFormat="1" ht="16.5" customHeight="1">
      <c r="A374" s="39"/>
      <c r="B374" s="40"/>
      <c r="C374" s="259" t="s">
        <v>683</v>
      </c>
      <c r="D374" s="259" t="s">
        <v>203</v>
      </c>
      <c r="E374" s="260" t="s">
        <v>700</v>
      </c>
      <c r="F374" s="261" t="s">
        <v>701</v>
      </c>
      <c r="G374" s="262" t="s">
        <v>224</v>
      </c>
      <c r="H374" s="263">
        <v>75</v>
      </c>
      <c r="I374" s="264"/>
      <c r="J374" s="265">
        <f>ROUND(I374*H374,2)</f>
        <v>0</v>
      </c>
      <c r="K374" s="261" t="s">
        <v>172</v>
      </c>
      <c r="L374" s="45"/>
      <c r="M374" s="266" t="s">
        <v>19</v>
      </c>
      <c r="N374" s="267" t="s">
        <v>43</v>
      </c>
      <c r="O374" s="85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174</v>
      </c>
      <c r="AT374" s="224" t="s">
        <v>203</v>
      </c>
      <c r="AU374" s="224" t="s">
        <v>79</v>
      </c>
      <c r="AY374" s="18" t="s">
        <v>168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8" t="s">
        <v>79</v>
      </c>
      <c r="BK374" s="225">
        <f>ROUND(I374*H374,2)</f>
        <v>0</v>
      </c>
      <c r="BL374" s="18" t="s">
        <v>174</v>
      </c>
      <c r="BM374" s="224" t="s">
        <v>1713</v>
      </c>
    </row>
    <row r="375" s="2" customFormat="1" ht="16.5" customHeight="1">
      <c r="A375" s="39"/>
      <c r="B375" s="40"/>
      <c r="C375" s="259" t="s">
        <v>687</v>
      </c>
      <c r="D375" s="259" t="s">
        <v>203</v>
      </c>
      <c r="E375" s="260" t="s">
        <v>708</v>
      </c>
      <c r="F375" s="261" t="s">
        <v>709</v>
      </c>
      <c r="G375" s="262" t="s">
        <v>224</v>
      </c>
      <c r="H375" s="263">
        <v>60</v>
      </c>
      <c r="I375" s="264"/>
      <c r="J375" s="265">
        <f>ROUND(I375*H375,2)</f>
        <v>0</v>
      </c>
      <c r="K375" s="261" t="s">
        <v>172</v>
      </c>
      <c r="L375" s="45"/>
      <c r="M375" s="266" t="s">
        <v>19</v>
      </c>
      <c r="N375" s="267" t="s">
        <v>43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174</v>
      </c>
      <c r="AT375" s="224" t="s">
        <v>203</v>
      </c>
      <c r="AU375" s="224" t="s">
        <v>79</v>
      </c>
      <c r="AY375" s="18" t="s">
        <v>168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79</v>
      </c>
      <c r="BK375" s="225">
        <f>ROUND(I375*H375,2)</f>
        <v>0</v>
      </c>
      <c r="BL375" s="18" t="s">
        <v>174</v>
      </c>
      <c r="BM375" s="224" t="s">
        <v>1714</v>
      </c>
    </row>
    <row r="376" s="2" customFormat="1" ht="16.5" customHeight="1">
      <c r="A376" s="39"/>
      <c r="B376" s="40"/>
      <c r="C376" s="259" t="s">
        <v>691</v>
      </c>
      <c r="D376" s="259" t="s">
        <v>203</v>
      </c>
      <c r="E376" s="260" t="s">
        <v>704</v>
      </c>
      <c r="F376" s="261" t="s">
        <v>705</v>
      </c>
      <c r="G376" s="262" t="s">
        <v>224</v>
      </c>
      <c r="H376" s="263">
        <v>15</v>
      </c>
      <c r="I376" s="264"/>
      <c r="J376" s="265">
        <f>ROUND(I376*H376,2)</f>
        <v>0</v>
      </c>
      <c r="K376" s="261" t="s">
        <v>172</v>
      </c>
      <c r="L376" s="45"/>
      <c r="M376" s="266" t="s">
        <v>19</v>
      </c>
      <c r="N376" s="267" t="s">
        <v>43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174</v>
      </c>
      <c r="AT376" s="224" t="s">
        <v>203</v>
      </c>
      <c r="AU376" s="224" t="s">
        <v>79</v>
      </c>
      <c r="AY376" s="18" t="s">
        <v>168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79</v>
      </c>
      <c r="BK376" s="225">
        <f>ROUND(I376*H376,2)</f>
        <v>0</v>
      </c>
      <c r="BL376" s="18" t="s">
        <v>174</v>
      </c>
      <c r="BM376" s="224" t="s">
        <v>1715</v>
      </c>
    </row>
    <row r="377" s="2" customFormat="1" ht="16.5" customHeight="1">
      <c r="A377" s="39"/>
      <c r="B377" s="40"/>
      <c r="C377" s="259" t="s">
        <v>695</v>
      </c>
      <c r="D377" s="259" t="s">
        <v>203</v>
      </c>
      <c r="E377" s="260" t="s">
        <v>712</v>
      </c>
      <c r="F377" s="261" t="s">
        <v>713</v>
      </c>
      <c r="G377" s="262" t="s">
        <v>224</v>
      </c>
      <c r="H377" s="263">
        <v>85</v>
      </c>
      <c r="I377" s="264"/>
      <c r="J377" s="265">
        <f>ROUND(I377*H377,2)</f>
        <v>0</v>
      </c>
      <c r="K377" s="261" t="s">
        <v>172</v>
      </c>
      <c r="L377" s="45"/>
      <c r="M377" s="266" t="s">
        <v>19</v>
      </c>
      <c r="N377" s="267" t="s">
        <v>43</v>
      </c>
      <c r="O377" s="85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174</v>
      </c>
      <c r="AT377" s="224" t="s">
        <v>203</v>
      </c>
      <c r="AU377" s="224" t="s">
        <v>79</v>
      </c>
      <c r="AY377" s="18" t="s">
        <v>168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79</v>
      </c>
      <c r="BK377" s="225">
        <f>ROUND(I377*H377,2)</f>
        <v>0</v>
      </c>
      <c r="BL377" s="18" t="s">
        <v>174</v>
      </c>
      <c r="BM377" s="224" t="s">
        <v>1716</v>
      </c>
    </row>
    <row r="378" s="2" customFormat="1" ht="16.5" customHeight="1">
      <c r="A378" s="39"/>
      <c r="B378" s="40"/>
      <c r="C378" s="259" t="s">
        <v>699</v>
      </c>
      <c r="D378" s="259" t="s">
        <v>203</v>
      </c>
      <c r="E378" s="260" t="s">
        <v>716</v>
      </c>
      <c r="F378" s="261" t="s">
        <v>717</v>
      </c>
      <c r="G378" s="262" t="s">
        <v>110</v>
      </c>
      <c r="H378" s="263">
        <v>850</v>
      </c>
      <c r="I378" s="264"/>
      <c r="J378" s="265">
        <f>ROUND(I378*H378,2)</f>
        <v>0</v>
      </c>
      <c r="K378" s="261" t="s">
        <v>172</v>
      </c>
      <c r="L378" s="45"/>
      <c r="M378" s="266" t="s">
        <v>19</v>
      </c>
      <c r="N378" s="267" t="s">
        <v>43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174</v>
      </c>
      <c r="AT378" s="224" t="s">
        <v>203</v>
      </c>
      <c r="AU378" s="224" t="s">
        <v>79</v>
      </c>
      <c r="AY378" s="18" t="s">
        <v>168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79</v>
      </c>
      <c r="BK378" s="225">
        <f>ROUND(I378*H378,2)</f>
        <v>0</v>
      </c>
      <c r="BL378" s="18" t="s">
        <v>174</v>
      </c>
      <c r="BM378" s="224" t="s">
        <v>1717</v>
      </c>
    </row>
    <row r="379" s="2" customFormat="1" ht="24.15" customHeight="1">
      <c r="A379" s="39"/>
      <c r="B379" s="40"/>
      <c r="C379" s="259" t="s">
        <v>703</v>
      </c>
      <c r="D379" s="259" t="s">
        <v>203</v>
      </c>
      <c r="E379" s="260" t="s">
        <v>720</v>
      </c>
      <c r="F379" s="261" t="s">
        <v>721</v>
      </c>
      <c r="G379" s="262" t="s">
        <v>110</v>
      </c>
      <c r="H379" s="263">
        <v>850</v>
      </c>
      <c r="I379" s="264"/>
      <c r="J379" s="265">
        <f>ROUND(I379*H379,2)</f>
        <v>0</v>
      </c>
      <c r="K379" s="261" t="s">
        <v>172</v>
      </c>
      <c r="L379" s="45"/>
      <c r="M379" s="266" t="s">
        <v>19</v>
      </c>
      <c r="N379" s="267" t="s">
        <v>43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174</v>
      </c>
      <c r="AT379" s="224" t="s">
        <v>203</v>
      </c>
      <c r="AU379" s="224" t="s">
        <v>79</v>
      </c>
      <c r="AY379" s="18" t="s">
        <v>168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79</v>
      </c>
      <c r="BK379" s="225">
        <f>ROUND(I379*H379,2)</f>
        <v>0</v>
      </c>
      <c r="BL379" s="18" t="s">
        <v>174</v>
      </c>
      <c r="BM379" s="224" t="s">
        <v>1718</v>
      </c>
    </row>
    <row r="380" s="2" customFormat="1" ht="24.15" customHeight="1">
      <c r="A380" s="39"/>
      <c r="B380" s="40"/>
      <c r="C380" s="259" t="s">
        <v>707</v>
      </c>
      <c r="D380" s="259" t="s">
        <v>203</v>
      </c>
      <c r="E380" s="260" t="s">
        <v>1343</v>
      </c>
      <c r="F380" s="261" t="s">
        <v>1344</v>
      </c>
      <c r="G380" s="262" t="s">
        <v>224</v>
      </c>
      <c r="H380" s="263">
        <v>1</v>
      </c>
      <c r="I380" s="264"/>
      <c r="J380" s="265">
        <f>ROUND(I380*H380,2)</f>
        <v>0</v>
      </c>
      <c r="K380" s="261" t="s">
        <v>172</v>
      </c>
      <c r="L380" s="45"/>
      <c r="M380" s="266" t="s">
        <v>19</v>
      </c>
      <c r="N380" s="267" t="s">
        <v>43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174</v>
      </c>
      <c r="AT380" s="224" t="s">
        <v>203</v>
      </c>
      <c r="AU380" s="224" t="s">
        <v>79</v>
      </c>
      <c r="AY380" s="18" t="s">
        <v>168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8" t="s">
        <v>79</v>
      </c>
      <c r="BK380" s="225">
        <f>ROUND(I380*H380,2)</f>
        <v>0</v>
      </c>
      <c r="BL380" s="18" t="s">
        <v>174</v>
      </c>
      <c r="BM380" s="224" t="s">
        <v>1719</v>
      </c>
    </row>
    <row r="381" s="2" customFormat="1" ht="24.15" customHeight="1">
      <c r="A381" s="39"/>
      <c r="B381" s="40"/>
      <c r="C381" s="259" t="s">
        <v>711</v>
      </c>
      <c r="D381" s="259" t="s">
        <v>203</v>
      </c>
      <c r="E381" s="260" t="s">
        <v>1340</v>
      </c>
      <c r="F381" s="261" t="s">
        <v>1341</v>
      </c>
      <c r="G381" s="262" t="s">
        <v>224</v>
      </c>
      <c r="H381" s="263">
        <v>4</v>
      </c>
      <c r="I381" s="264"/>
      <c r="J381" s="265">
        <f>ROUND(I381*H381,2)</f>
        <v>0</v>
      </c>
      <c r="K381" s="261" t="s">
        <v>172</v>
      </c>
      <c r="L381" s="45"/>
      <c r="M381" s="266" t="s">
        <v>19</v>
      </c>
      <c r="N381" s="267" t="s">
        <v>43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174</v>
      </c>
      <c r="AT381" s="224" t="s">
        <v>203</v>
      </c>
      <c r="AU381" s="224" t="s">
        <v>79</v>
      </c>
      <c r="AY381" s="18" t="s">
        <v>168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79</v>
      </c>
      <c r="BK381" s="225">
        <f>ROUND(I381*H381,2)</f>
        <v>0</v>
      </c>
      <c r="BL381" s="18" t="s">
        <v>174</v>
      </c>
      <c r="BM381" s="224" t="s">
        <v>1720</v>
      </c>
    </row>
    <row r="382" s="2" customFormat="1" ht="24.15" customHeight="1">
      <c r="A382" s="39"/>
      <c r="B382" s="40"/>
      <c r="C382" s="259" t="s">
        <v>715</v>
      </c>
      <c r="D382" s="259" t="s">
        <v>203</v>
      </c>
      <c r="E382" s="260" t="s">
        <v>1721</v>
      </c>
      <c r="F382" s="261" t="s">
        <v>1722</v>
      </c>
      <c r="G382" s="262" t="s">
        <v>224</v>
      </c>
      <c r="H382" s="263">
        <v>1</v>
      </c>
      <c r="I382" s="264"/>
      <c r="J382" s="265">
        <f>ROUND(I382*H382,2)</f>
        <v>0</v>
      </c>
      <c r="K382" s="261" t="s">
        <v>172</v>
      </c>
      <c r="L382" s="45"/>
      <c r="M382" s="266" t="s">
        <v>19</v>
      </c>
      <c r="N382" s="267" t="s">
        <v>43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174</v>
      </c>
      <c r="AT382" s="224" t="s">
        <v>203</v>
      </c>
      <c r="AU382" s="224" t="s">
        <v>79</v>
      </c>
      <c r="AY382" s="18" t="s">
        <v>168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8" t="s">
        <v>79</v>
      </c>
      <c r="BK382" s="225">
        <f>ROUND(I382*H382,2)</f>
        <v>0</v>
      </c>
      <c r="BL382" s="18" t="s">
        <v>174</v>
      </c>
      <c r="BM382" s="224" t="s">
        <v>1723</v>
      </c>
    </row>
    <row r="383" s="12" customFormat="1" ht="25.92" customHeight="1">
      <c r="A383" s="12"/>
      <c r="B383" s="198"/>
      <c r="C383" s="199"/>
      <c r="D383" s="200" t="s">
        <v>71</v>
      </c>
      <c r="E383" s="201" t="s">
        <v>739</v>
      </c>
      <c r="F383" s="201" t="s">
        <v>361</v>
      </c>
      <c r="G383" s="199"/>
      <c r="H383" s="199"/>
      <c r="I383" s="202"/>
      <c r="J383" s="203">
        <f>BK383</f>
        <v>0</v>
      </c>
      <c r="K383" s="199"/>
      <c r="L383" s="204"/>
      <c r="M383" s="205"/>
      <c r="N383" s="206"/>
      <c r="O383" s="206"/>
      <c r="P383" s="207">
        <f>SUM(P384:P403)</f>
        <v>0</v>
      </c>
      <c r="Q383" s="206"/>
      <c r="R383" s="207">
        <f>SUM(R384:R403)</f>
        <v>0</v>
      </c>
      <c r="S383" s="206"/>
      <c r="T383" s="208">
        <f>SUM(T384:T403)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9" t="s">
        <v>79</v>
      </c>
      <c r="AT383" s="210" t="s">
        <v>71</v>
      </c>
      <c r="AU383" s="210" t="s">
        <v>72</v>
      </c>
      <c r="AY383" s="209" t="s">
        <v>168</v>
      </c>
      <c r="BK383" s="211">
        <f>SUM(BK384:BK403)</f>
        <v>0</v>
      </c>
    </row>
    <row r="384" s="2" customFormat="1" ht="24.15" customHeight="1">
      <c r="A384" s="39"/>
      <c r="B384" s="40"/>
      <c r="C384" s="212" t="s">
        <v>719</v>
      </c>
      <c r="D384" s="212" t="s">
        <v>169</v>
      </c>
      <c r="E384" s="213" t="s">
        <v>741</v>
      </c>
      <c r="F384" s="214" t="s">
        <v>742</v>
      </c>
      <c r="G384" s="215" t="s">
        <v>224</v>
      </c>
      <c r="H384" s="216">
        <v>2</v>
      </c>
      <c r="I384" s="217"/>
      <c r="J384" s="218">
        <f>ROUND(I384*H384,2)</f>
        <v>0</v>
      </c>
      <c r="K384" s="214" t="s">
        <v>172</v>
      </c>
      <c r="L384" s="219"/>
      <c r="M384" s="220" t="s">
        <v>19</v>
      </c>
      <c r="N384" s="221" t="s">
        <v>43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81</v>
      </c>
      <c r="AT384" s="224" t="s">
        <v>169</v>
      </c>
      <c r="AU384" s="224" t="s">
        <v>79</v>
      </c>
      <c r="AY384" s="18" t="s">
        <v>168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79</v>
      </c>
      <c r="BK384" s="225">
        <f>ROUND(I384*H384,2)</f>
        <v>0</v>
      </c>
      <c r="BL384" s="18" t="s">
        <v>79</v>
      </c>
      <c r="BM384" s="224" t="s">
        <v>1724</v>
      </c>
    </row>
    <row r="385" s="2" customFormat="1" ht="49.05" customHeight="1">
      <c r="A385" s="39"/>
      <c r="B385" s="40"/>
      <c r="C385" s="259" t="s">
        <v>724</v>
      </c>
      <c r="D385" s="259" t="s">
        <v>203</v>
      </c>
      <c r="E385" s="260" t="s">
        <v>745</v>
      </c>
      <c r="F385" s="261" t="s">
        <v>746</v>
      </c>
      <c r="G385" s="262" t="s">
        <v>110</v>
      </c>
      <c r="H385" s="263">
        <v>50</v>
      </c>
      <c r="I385" s="264"/>
      <c r="J385" s="265">
        <f>ROUND(I385*H385,2)</f>
        <v>0</v>
      </c>
      <c r="K385" s="261" t="s">
        <v>172</v>
      </c>
      <c r="L385" s="45"/>
      <c r="M385" s="266" t="s">
        <v>19</v>
      </c>
      <c r="N385" s="267" t="s">
        <v>43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79</v>
      </c>
      <c r="AT385" s="224" t="s">
        <v>203</v>
      </c>
      <c r="AU385" s="224" t="s">
        <v>79</v>
      </c>
      <c r="AY385" s="18" t="s">
        <v>168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8" t="s">
        <v>79</v>
      </c>
      <c r="BK385" s="225">
        <f>ROUND(I385*H385,2)</f>
        <v>0</v>
      </c>
      <c r="BL385" s="18" t="s">
        <v>79</v>
      </c>
      <c r="BM385" s="224" t="s">
        <v>1725</v>
      </c>
    </row>
    <row r="386" s="2" customFormat="1" ht="24.15" customHeight="1">
      <c r="A386" s="39"/>
      <c r="B386" s="40"/>
      <c r="C386" s="212" t="s">
        <v>729</v>
      </c>
      <c r="D386" s="212" t="s">
        <v>169</v>
      </c>
      <c r="E386" s="213" t="s">
        <v>749</v>
      </c>
      <c r="F386" s="214" t="s">
        <v>750</v>
      </c>
      <c r="G386" s="215" t="s">
        <v>110</v>
      </c>
      <c r="H386" s="216">
        <v>50</v>
      </c>
      <c r="I386" s="217"/>
      <c r="J386" s="218">
        <f>ROUND(I386*H386,2)</f>
        <v>0</v>
      </c>
      <c r="K386" s="214" t="s">
        <v>172</v>
      </c>
      <c r="L386" s="219"/>
      <c r="M386" s="220" t="s">
        <v>19</v>
      </c>
      <c r="N386" s="221" t="s">
        <v>43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485</v>
      </c>
      <c r="AT386" s="224" t="s">
        <v>169</v>
      </c>
      <c r="AU386" s="224" t="s">
        <v>79</v>
      </c>
      <c r="AY386" s="18" t="s">
        <v>168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8" t="s">
        <v>79</v>
      </c>
      <c r="BK386" s="225">
        <f>ROUND(I386*H386,2)</f>
        <v>0</v>
      </c>
      <c r="BL386" s="18" t="s">
        <v>485</v>
      </c>
      <c r="BM386" s="224" t="s">
        <v>1726</v>
      </c>
    </row>
    <row r="387" s="2" customFormat="1" ht="21.75" customHeight="1">
      <c r="A387" s="39"/>
      <c r="B387" s="40"/>
      <c r="C387" s="259" t="s">
        <v>734</v>
      </c>
      <c r="D387" s="259" t="s">
        <v>203</v>
      </c>
      <c r="E387" s="260" t="s">
        <v>753</v>
      </c>
      <c r="F387" s="261" t="s">
        <v>754</v>
      </c>
      <c r="G387" s="262" t="s">
        <v>110</v>
      </c>
      <c r="H387" s="263">
        <v>20</v>
      </c>
      <c r="I387" s="264"/>
      <c r="J387" s="265">
        <f>ROUND(I387*H387,2)</f>
        <v>0</v>
      </c>
      <c r="K387" s="261" t="s">
        <v>172</v>
      </c>
      <c r="L387" s="45"/>
      <c r="M387" s="266" t="s">
        <v>19</v>
      </c>
      <c r="N387" s="267" t="s">
        <v>43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79</v>
      </c>
      <c r="AT387" s="224" t="s">
        <v>203</v>
      </c>
      <c r="AU387" s="224" t="s">
        <v>79</v>
      </c>
      <c r="AY387" s="18" t="s">
        <v>168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79</v>
      </c>
      <c r="BK387" s="225">
        <f>ROUND(I387*H387,2)</f>
        <v>0</v>
      </c>
      <c r="BL387" s="18" t="s">
        <v>79</v>
      </c>
      <c r="BM387" s="224" t="s">
        <v>1727</v>
      </c>
    </row>
    <row r="388" s="2" customFormat="1" ht="33" customHeight="1">
      <c r="A388" s="39"/>
      <c r="B388" s="40"/>
      <c r="C388" s="212" t="s">
        <v>740</v>
      </c>
      <c r="D388" s="212" t="s">
        <v>169</v>
      </c>
      <c r="E388" s="213" t="s">
        <v>757</v>
      </c>
      <c r="F388" s="214" t="s">
        <v>758</v>
      </c>
      <c r="G388" s="215" t="s">
        <v>224</v>
      </c>
      <c r="H388" s="216">
        <v>50</v>
      </c>
      <c r="I388" s="217"/>
      <c r="J388" s="218">
        <f>ROUND(I388*H388,2)</f>
        <v>0</v>
      </c>
      <c r="K388" s="214" t="s">
        <v>172</v>
      </c>
      <c r="L388" s="219"/>
      <c r="M388" s="220" t="s">
        <v>19</v>
      </c>
      <c r="N388" s="221" t="s">
        <v>43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485</v>
      </c>
      <c r="AT388" s="224" t="s">
        <v>169</v>
      </c>
      <c r="AU388" s="224" t="s">
        <v>79</v>
      </c>
      <c r="AY388" s="18" t="s">
        <v>168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79</v>
      </c>
      <c r="BK388" s="225">
        <f>ROUND(I388*H388,2)</f>
        <v>0</v>
      </c>
      <c r="BL388" s="18" t="s">
        <v>485</v>
      </c>
      <c r="BM388" s="224" t="s">
        <v>1728</v>
      </c>
    </row>
    <row r="389" s="2" customFormat="1" ht="33" customHeight="1">
      <c r="A389" s="39"/>
      <c r="B389" s="40"/>
      <c r="C389" s="212" t="s">
        <v>744</v>
      </c>
      <c r="D389" s="212" t="s">
        <v>169</v>
      </c>
      <c r="E389" s="213" t="s">
        <v>764</v>
      </c>
      <c r="F389" s="214" t="s">
        <v>765</v>
      </c>
      <c r="G389" s="215" t="s">
        <v>224</v>
      </c>
      <c r="H389" s="216">
        <v>6</v>
      </c>
      <c r="I389" s="217"/>
      <c r="J389" s="218">
        <f>ROUND(I389*H389,2)</f>
        <v>0</v>
      </c>
      <c r="K389" s="214" t="s">
        <v>172</v>
      </c>
      <c r="L389" s="219"/>
      <c r="M389" s="220" t="s">
        <v>19</v>
      </c>
      <c r="N389" s="221" t="s">
        <v>43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81</v>
      </c>
      <c r="AT389" s="224" t="s">
        <v>169</v>
      </c>
      <c r="AU389" s="224" t="s">
        <v>79</v>
      </c>
      <c r="AY389" s="18" t="s">
        <v>168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8" t="s">
        <v>79</v>
      </c>
      <c r="BK389" s="225">
        <f>ROUND(I389*H389,2)</f>
        <v>0</v>
      </c>
      <c r="BL389" s="18" t="s">
        <v>79</v>
      </c>
      <c r="BM389" s="224" t="s">
        <v>1729</v>
      </c>
    </row>
    <row r="390" s="2" customFormat="1" ht="37.8" customHeight="1">
      <c r="A390" s="39"/>
      <c r="B390" s="40"/>
      <c r="C390" s="212" t="s">
        <v>748</v>
      </c>
      <c r="D390" s="212" t="s">
        <v>169</v>
      </c>
      <c r="E390" s="213" t="s">
        <v>768</v>
      </c>
      <c r="F390" s="214" t="s">
        <v>769</v>
      </c>
      <c r="G390" s="215" t="s">
        <v>224</v>
      </c>
      <c r="H390" s="216">
        <v>6</v>
      </c>
      <c r="I390" s="217"/>
      <c r="J390" s="218">
        <f>ROUND(I390*H390,2)</f>
        <v>0</v>
      </c>
      <c r="K390" s="214" t="s">
        <v>172</v>
      </c>
      <c r="L390" s="219"/>
      <c r="M390" s="220" t="s">
        <v>19</v>
      </c>
      <c r="N390" s="221" t="s">
        <v>43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81</v>
      </c>
      <c r="AT390" s="224" t="s">
        <v>169</v>
      </c>
      <c r="AU390" s="224" t="s">
        <v>79</v>
      </c>
      <c r="AY390" s="18" t="s">
        <v>168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8" t="s">
        <v>79</v>
      </c>
      <c r="BK390" s="225">
        <f>ROUND(I390*H390,2)</f>
        <v>0</v>
      </c>
      <c r="BL390" s="18" t="s">
        <v>79</v>
      </c>
      <c r="BM390" s="224" t="s">
        <v>1730</v>
      </c>
    </row>
    <row r="391" s="2" customFormat="1" ht="33" customHeight="1">
      <c r="A391" s="39"/>
      <c r="B391" s="40"/>
      <c r="C391" s="212" t="s">
        <v>752</v>
      </c>
      <c r="D391" s="212" t="s">
        <v>169</v>
      </c>
      <c r="E391" s="213" t="s">
        <v>772</v>
      </c>
      <c r="F391" s="214" t="s">
        <v>773</v>
      </c>
      <c r="G391" s="215" t="s">
        <v>224</v>
      </c>
      <c r="H391" s="216">
        <v>2</v>
      </c>
      <c r="I391" s="217"/>
      <c r="J391" s="218">
        <f>ROUND(I391*H391,2)</f>
        <v>0</v>
      </c>
      <c r="K391" s="214" t="s">
        <v>172</v>
      </c>
      <c r="L391" s="219"/>
      <c r="M391" s="220" t="s">
        <v>19</v>
      </c>
      <c r="N391" s="221" t="s">
        <v>43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81</v>
      </c>
      <c r="AT391" s="224" t="s">
        <v>169</v>
      </c>
      <c r="AU391" s="224" t="s">
        <v>79</v>
      </c>
      <c r="AY391" s="18" t="s">
        <v>168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79</v>
      </c>
      <c r="BK391" s="225">
        <f>ROUND(I391*H391,2)</f>
        <v>0</v>
      </c>
      <c r="BL391" s="18" t="s">
        <v>79</v>
      </c>
      <c r="BM391" s="224" t="s">
        <v>1731</v>
      </c>
    </row>
    <row r="392" s="2" customFormat="1" ht="37.8" customHeight="1">
      <c r="A392" s="39"/>
      <c r="B392" s="40"/>
      <c r="C392" s="259" t="s">
        <v>756</v>
      </c>
      <c r="D392" s="259" t="s">
        <v>203</v>
      </c>
      <c r="E392" s="260" t="s">
        <v>776</v>
      </c>
      <c r="F392" s="261" t="s">
        <v>777</v>
      </c>
      <c r="G392" s="262" t="s">
        <v>224</v>
      </c>
      <c r="H392" s="263">
        <v>6</v>
      </c>
      <c r="I392" s="264"/>
      <c r="J392" s="265">
        <f>ROUND(I392*H392,2)</f>
        <v>0</v>
      </c>
      <c r="K392" s="261" t="s">
        <v>172</v>
      </c>
      <c r="L392" s="45"/>
      <c r="M392" s="266" t="s">
        <v>19</v>
      </c>
      <c r="N392" s="267" t="s">
        <v>43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79</v>
      </c>
      <c r="AT392" s="224" t="s">
        <v>203</v>
      </c>
      <c r="AU392" s="224" t="s">
        <v>79</v>
      </c>
      <c r="AY392" s="18" t="s">
        <v>168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8" t="s">
        <v>79</v>
      </c>
      <c r="BK392" s="225">
        <f>ROUND(I392*H392,2)</f>
        <v>0</v>
      </c>
      <c r="BL392" s="18" t="s">
        <v>79</v>
      </c>
      <c r="BM392" s="224" t="s">
        <v>1732</v>
      </c>
    </row>
    <row r="393" s="2" customFormat="1" ht="16.5" customHeight="1">
      <c r="A393" s="39"/>
      <c r="B393" s="40"/>
      <c r="C393" s="212" t="s">
        <v>485</v>
      </c>
      <c r="D393" s="212" t="s">
        <v>169</v>
      </c>
      <c r="E393" s="213" t="s">
        <v>780</v>
      </c>
      <c r="F393" s="214" t="s">
        <v>781</v>
      </c>
      <c r="G393" s="215" t="s">
        <v>224</v>
      </c>
      <c r="H393" s="216">
        <v>4</v>
      </c>
      <c r="I393" s="217"/>
      <c r="J393" s="218">
        <f>ROUND(I393*H393,2)</f>
        <v>0</v>
      </c>
      <c r="K393" s="214" t="s">
        <v>172</v>
      </c>
      <c r="L393" s="219"/>
      <c r="M393" s="220" t="s">
        <v>19</v>
      </c>
      <c r="N393" s="221" t="s">
        <v>43</v>
      </c>
      <c r="O393" s="85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81</v>
      </c>
      <c r="AT393" s="224" t="s">
        <v>169</v>
      </c>
      <c r="AU393" s="224" t="s">
        <v>79</v>
      </c>
      <c r="AY393" s="18" t="s">
        <v>168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79</v>
      </c>
      <c r="BK393" s="225">
        <f>ROUND(I393*H393,2)</f>
        <v>0</v>
      </c>
      <c r="BL393" s="18" t="s">
        <v>79</v>
      </c>
      <c r="BM393" s="224" t="s">
        <v>1733</v>
      </c>
    </row>
    <row r="394" s="2" customFormat="1" ht="16.5" customHeight="1">
      <c r="A394" s="39"/>
      <c r="B394" s="40"/>
      <c r="C394" s="259" t="s">
        <v>763</v>
      </c>
      <c r="D394" s="259" t="s">
        <v>203</v>
      </c>
      <c r="E394" s="260" t="s">
        <v>784</v>
      </c>
      <c r="F394" s="261" t="s">
        <v>785</v>
      </c>
      <c r="G394" s="262" t="s">
        <v>224</v>
      </c>
      <c r="H394" s="263">
        <v>4</v>
      </c>
      <c r="I394" s="264"/>
      <c r="J394" s="265">
        <f>ROUND(I394*H394,2)</f>
        <v>0</v>
      </c>
      <c r="K394" s="261" t="s">
        <v>172</v>
      </c>
      <c r="L394" s="45"/>
      <c r="M394" s="266" t="s">
        <v>19</v>
      </c>
      <c r="N394" s="267" t="s">
        <v>43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79</v>
      </c>
      <c r="AT394" s="224" t="s">
        <v>203</v>
      </c>
      <c r="AU394" s="224" t="s">
        <v>79</v>
      </c>
      <c r="AY394" s="18" t="s">
        <v>168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8" t="s">
        <v>79</v>
      </c>
      <c r="BK394" s="225">
        <f>ROUND(I394*H394,2)</f>
        <v>0</v>
      </c>
      <c r="BL394" s="18" t="s">
        <v>79</v>
      </c>
      <c r="BM394" s="224" t="s">
        <v>1734</v>
      </c>
    </row>
    <row r="395" s="2" customFormat="1" ht="16.5" customHeight="1">
      <c r="A395" s="39"/>
      <c r="B395" s="40"/>
      <c r="C395" s="259" t="s">
        <v>767</v>
      </c>
      <c r="D395" s="259" t="s">
        <v>203</v>
      </c>
      <c r="E395" s="260" t="s">
        <v>788</v>
      </c>
      <c r="F395" s="261" t="s">
        <v>789</v>
      </c>
      <c r="G395" s="262" t="s">
        <v>224</v>
      </c>
      <c r="H395" s="263">
        <v>6</v>
      </c>
      <c r="I395" s="264"/>
      <c r="J395" s="265">
        <f>ROUND(I395*H395,2)</f>
        <v>0</v>
      </c>
      <c r="K395" s="261" t="s">
        <v>172</v>
      </c>
      <c r="L395" s="45"/>
      <c r="M395" s="266" t="s">
        <v>19</v>
      </c>
      <c r="N395" s="267" t="s">
        <v>43</v>
      </c>
      <c r="O395" s="85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4" t="s">
        <v>79</v>
      </c>
      <c r="AT395" s="224" t="s">
        <v>203</v>
      </c>
      <c r="AU395" s="224" t="s">
        <v>79</v>
      </c>
      <c r="AY395" s="18" t="s">
        <v>168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8" t="s">
        <v>79</v>
      </c>
      <c r="BK395" s="225">
        <f>ROUND(I395*H395,2)</f>
        <v>0</v>
      </c>
      <c r="BL395" s="18" t="s">
        <v>79</v>
      </c>
      <c r="BM395" s="224" t="s">
        <v>1735</v>
      </c>
    </row>
    <row r="396" s="2" customFormat="1" ht="33" customHeight="1">
      <c r="A396" s="39"/>
      <c r="B396" s="40"/>
      <c r="C396" s="212" t="s">
        <v>771</v>
      </c>
      <c r="D396" s="212" t="s">
        <v>169</v>
      </c>
      <c r="E396" s="213" t="s">
        <v>792</v>
      </c>
      <c r="F396" s="214" t="s">
        <v>793</v>
      </c>
      <c r="G396" s="215" t="s">
        <v>224</v>
      </c>
      <c r="H396" s="216">
        <v>6</v>
      </c>
      <c r="I396" s="217"/>
      <c r="J396" s="218">
        <f>ROUND(I396*H396,2)</f>
        <v>0</v>
      </c>
      <c r="K396" s="214" t="s">
        <v>172</v>
      </c>
      <c r="L396" s="219"/>
      <c r="M396" s="220" t="s">
        <v>19</v>
      </c>
      <c r="N396" s="221" t="s">
        <v>43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81</v>
      </c>
      <c r="AT396" s="224" t="s">
        <v>169</v>
      </c>
      <c r="AU396" s="224" t="s">
        <v>79</v>
      </c>
      <c r="AY396" s="18" t="s">
        <v>168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79</v>
      </c>
      <c r="BK396" s="225">
        <f>ROUND(I396*H396,2)</f>
        <v>0</v>
      </c>
      <c r="BL396" s="18" t="s">
        <v>79</v>
      </c>
      <c r="BM396" s="224" t="s">
        <v>1736</v>
      </c>
    </row>
    <row r="397" s="2" customFormat="1" ht="16.5" customHeight="1">
      <c r="A397" s="39"/>
      <c r="B397" s="40"/>
      <c r="C397" s="259" t="s">
        <v>775</v>
      </c>
      <c r="D397" s="259" t="s">
        <v>203</v>
      </c>
      <c r="E397" s="260" t="s">
        <v>796</v>
      </c>
      <c r="F397" s="261" t="s">
        <v>797</v>
      </c>
      <c r="G397" s="262" t="s">
        <v>224</v>
      </c>
      <c r="H397" s="263">
        <v>2</v>
      </c>
      <c r="I397" s="264"/>
      <c r="J397" s="265">
        <f>ROUND(I397*H397,2)</f>
        <v>0</v>
      </c>
      <c r="K397" s="261" t="s">
        <v>172</v>
      </c>
      <c r="L397" s="45"/>
      <c r="M397" s="266" t="s">
        <v>19</v>
      </c>
      <c r="N397" s="267" t="s">
        <v>43</v>
      </c>
      <c r="O397" s="85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79</v>
      </c>
      <c r="AT397" s="224" t="s">
        <v>203</v>
      </c>
      <c r="AU397" s="224" t="s">
        <v>79</v>
      </c>
      <c r="AY397" s="18" t="s">
        <v>168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79</v>
      </c>
      <c r="BK397" s="225">
        <f>ROUND(I397*H397,2)</f>
        <v>0</v>
      </c>
      <c r="BL397" s="18" t="s">
        <v>79</v>
      </c>
      <c r="BM397" s="224" t="s">
        <v>1737</v>
      </c>
    </row>
    <row r="398" s="2" customFormat="1" ht="33" customHeight="1">
      <c r="A398" s="39"/>
      <c r="B398" s="40"/>
      <c r="C398" s="212" t="s">
        <v>779</v>
      </c>
      <c r="D398" s="212" t="s">
        <v>169</v>
      </c>
      <c r="E398" s="213" t="s">
        <v>800</v>
      </c>
      <c r="F398" s="214" t="s">
        <v>801</v>
      </c>
      <c r="G398" s="215" t="s">
        <v>224</v>
      </c>
      <c r="H398" s="216">
        <v>2</v>
      </c>
      <c r="I398" s="217"/>
      <c r="J398" s="218">
        <f>ROUND(I398*H398,2)</f>
        <v>0</v>
      </c>
      <c r="K398" s="214" t="s">
        <v>172</v>
      </c>
      <c r="L398" s="219"/>
      <c r="M398" s="220" t="s">
        <v>19</v>
      </c>
      <c r="N398" s="221" t="s">
        <v>43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81</v>
      </c>
      <c r="AT398" s="224" t="s">
        <v>169</v>
      </c>
      <c r="AU398" s="224" t="s">
        <v>79</v>
      </c>
      <c r="AY398" s="18" t="s">
        <v>168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8" t="s">
        <v>79</v>
      </c>
      <c r="BK398" s="225">
        <f>ROUND(I398*H398,2)</f>
        <v>0</v>
      </c>
      <c r="BL398" s="18" t="s">
        <v>79</v>
      </c>
      <c r="BM398" s="224" t="s">
        <v>1738</v>
      </c>
    </row>
    <row r="399" s="2" customFormat="1" ht="24.15" customHeight="1">
      <c r="A399" s="39"/>
      <c r="B399" s="40"/>
      <c r="C399" s="259" t="s">
        <v>783</v>
      </c>
      <c r="D399" s="259" t="s">
        <v>203</v>
      </c>
      <c r="E399" s="260" t="s">
        <v>808</v>
      </c>
      <c r="F399" s="261" t="s">
        <v>809</v>
      </c>
      <c r="G399" s="262" t="s">
        <v>224</v>
      </c>
      <c r="H399" s="263">
        <v>4</v>
      </c>
      <c r="I399" s="264"/>
      <c r="J399" s="265">
        <f>ROUND(I399*H399,2)</f>
        <v>0</v>
      </c>
      <c r="K399" s="261" t="s">
        <v>172</v>
      </c>
      <c r="L399" s="45"/>
      <c r="M399" s="266" t="s">
        <v>19</v>
      </c>
      <c r="N399" s="267" t="s">
        <v>43</v>
      </c>
      <c r="O399" s="85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219</v>
      </c>
      <c r="AT399" s="224" t="s">
        <v>203</v>
      </c>
      <c r="AU399" s="224" t="s">
        <v>79</v>
      </c>
      <c r="AY399" s="18" t="s">
        <v>168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8" t="s">
        <v>79</v>
      </c>
      <c r="BK399" s="225">
        <f>ROUND(I399*H399,2)</f>
        <v>0</v>
      </c>
      <c r="BL399" s="18" t="s">
        <v>219</v>
      </c>
      <c r="BM399" s="224" t="s">
        <v>1739</v>
      </c>
    </row>
    <row r="400" s="2" customFormat="1" ht="16.5" customHeight="1">
      <c r="A400" s="39"/>
      <c r="B400" s="40"/>
      <c r="C400" s="212" t="s">
        <v>787</v>
      </c>
      <c r="D400" s="212" t="s">
        <v>169</v>
      </c>
      <c r="E400" s="213" t="s">
        <v>812</v>
      </c>
      <c r="F400" s="214" t="s">
        <v>813</v>
      </c>
      <c r="G400" s="215" t="s">
        <v>224</v>
      </c>
      <c r="H400" s="216">
        <v>1</v>
      </c>
      <c r="I400" s="217"/>
      <c r="J400" s="218">
        <f>ROUND(I400*H400,2)</f>
        <v>0</v>
      </c>
      <c r="K400" s="214" t="s">
        <v>172</v>
      </c>
      <c r="L400" s="219"/>
      <c r="M400" s="220" t="s">
        <v>19</v>
      </c>
      <c r="N400" s="221" t="s">
        <v>43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219</v>
      </c>
      <c r="AT400" s="224" t="s">
        <v>169</v>
      </c>
      <c r="AU400" s="224" t="s">
        <v>79</v>
      </c>
      <c r="AY400" s="18" t="s">
        <v>168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8" t="s">
        <v>79</v>
      </c>
      <c r="BK400" s="225">
        <f>ROUND(I400*H400,2)</f>
        <v>0</v>
      </c>
      <c r="BL400" s="18" t="s">
        <v>219</v>
      </c>
      <c r="BM400" s="224" t="s">
        <v>1740</v>
      </c>
    </row>
    <row r="401" s="2" customFormat="1" ht="24.15" customHeight="1">
      <c r="A401" s="39"/>
      <c r="B401" s="40"/>
      <c r="C401" s="212" t="s">
        <v>791</v>
      </c>
      <c r="D401" s="212" t="s">
        <v>169</v>
      </c>
      <c r="E401" s="213" t="s">
        <v>816</v>
      </c>
      <c r="F401" s="214" t="s">
        <v>817</v>
      </c>
      <c r="G401" s="215" t="s">
        <v>224</v>
      </c>
      <c r="H401" s="216">
        <v>4</v>
      </c>
      <c r="I401" s="217"/>
      <c r="J401" s="218">
        <f>ROUND(I401*H401,2)</f>
        <v>0</v>
      </c>
      <c r="K401" s="214" t="s">
        <v>172</v>
      </c>
      <c r="L401" s="219"/>
      <c r="M401" s="220" t="s">
        <v>19</v>
      </c>
      <c r="N401" s="221" t="s">
        <v>43</v>
      </c>
      <c r="O401" s="85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4" t="s">
        <v>219</v>
      </c>
      <c r="AT401" s="224" t="s">
        <v>169</v>
      </c>
      <c r="AU401" s="224" t="s">
        <v>79</v>
      </c>
      <c r="AY401" s="18" t="s">
        <v>168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8" t="s">
        <v>79</v>
      </c>
      <c r="BK401" s="225">
        <f>ROUND(I401*H401,2)</f>
        <v>0</v>
      </c>
      <c r="BL401" s="18" t="s">
        <v>219</v>
      </c>
      <c r="BM401" s="224" t="s">
        <v>1741</v>
      </c>
    </row>
    <row r="402" s="2" customFormat="1" ht="33" customHeight="1">
      <c r="A402" s="39"/>
      <c r="B402" s="40"/>
      <c r="C402" s="212" t="s">
        <v>795</v>
      </c>
      <c r="D402" s="212" t="s">
        <v>169</v>
      </c>
      <c r="E402" s="213" t="s">
        <v>820</v>
      </c>
      <c r="F402" s="214" t="s">
        <v>821</v>
      </c>
      <c r="G402" s="215" t="s">
        <v>224</v>
      </c>
      <c r="H402" s="216">
        <v>4</v>
      </c>
      <c r="I402" s="217"/>
      <c r="J402" s="218">
        <f>ROUND(I402*H402,2)</f>
        <v>0</v>
      </c>
      <c r="K402" s="214" t="s">
        <v>172</v>
      </c>
      <c r="L402" s="219"/>
      <c r="M402" s="220" t="s">
        <v>19</v>
      </c>
      <c r="N402" s="221" t="s">
        <v>43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219</v>
      </c>
      <c r="AT402" s="224" t="s">
        <v>169</v>
      </c>
      <c r="AU402" s="224" t="s">
        <v>79</v>
      </c>
      <c r="AY402" s="18" t="s">
        <v>168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8" t="s">
        <v>79</v>
      </c>
      <c r="BK402" s="225">
        <f>ROUND(I402*H402,2)</f>
        <v>0</v>
      </c>
      <c r="BL402" s="18" t="s">
        <v>219</v>
      </c>
      <c r="BM402" s="224" t="s">
        <v>1742</v>
      </c>
    </row>
    <row r="403" s="2" customFormat="1" ht="21.75" customHeight="1">
      <c r="A403" s="39"/>
      <c r="B403" s="40"/>
      <c r="C403" s="212" t="s">
        <v>799</v>
      </c>
      <c r="D403" s="212" t="s">
        <v>169</v>
      </c>
      <c r="E403" s="213" t="s">
        <v>824</v>
      </c>
      <c r="F403" s="214" t="s">
        <v>825</v>
      </c>
      <c r="G403" s="215" t="s">
        <v>224</v>
      </c>
      <c r="H403" s="216">
        <v>1</v>
      </c>
      <c r="I403" s="217"/>
      <c r="J403" s="218">
        <f>ROUND(I403*H403,2)</f>
        <v>0</v>
      </c>
      <c r="K403" s="214" t="s">
        <v>172</v>
      </c>
      <c r="L403" s="219"/>
      <c r="M403" s="220" t="s">
        <v>19</v>
      </c>
      <c r="N403" s="221" t="s">
        <v>43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219</v>
      </c>
      <c r="AT403" s="224" t="s">
        <v>169</v>
      </c>
      <c r="AU403" s="224" t="s">
        <v>79</v>
      </c>
      <c r="AY403" s="18" t="s">
        <v>168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79</v>
      </c>
      <c r="BK403" s="225">
        <f>ROUND(I403*H403,2)</f>
        <v>0</v>
      </c>
      <c r="BL403" s="18" t="s">
        <v>219</v>
      </c>
      <c r="BM403" s="224" t="s">
        <v>1743</v>
      </c>
    </row>
    <row r="404" s="12" customFormat="1" ht="25.92" customHeight="1">
      <c r="A404" s="12"/>
      <c r="B404" s="198"/>
      <c r="C404" s="199"/>
      <c r="D404" s="200" t="s">
        <v>71</v>
      </c>
      <c r="E404" s="201" t="s">
        <v>859</v>
      </c>
      <c r="F404" s="201" t="s">
        <v>1744</v>
      </c>
      <c r="G404" s="199"/>
      <c r="H404" s="199"/>
      <c r="I404" s="202"/>
      <c r="J404" s="203">
        <f>BK404</f>
        <v>0</v>
      </c>
      <c r="K404" s="199"/>
      <c r="L404" s="204"/>
      <c r="M404" s="205"/>
      <c r="N404" s="206"/>
      <c r="O404" s="206"/>
      <c r="P404" s="207">
        <f>SUM(P405:P414)</f>
        <v>0</v>
      </c>
      <c r="Q404" s="206"/>
      <c r="R404" s="207">
        <f>SUM(R405:R414)</f>
        <v>0</v>
      </c>
      <c r="S404" s="206"/>
      <c r="T404" s="208">
        <f>SUM(T405:T414)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9" t="s">
        <v>79</v>
      </c>
      <c r="AT404" s="210" t="s">
        <v>71</v>
      </c>
      <c r="AU404" s="210" t="s">
        <v>72</v>
      </c>
      <c r="AY404" s="209" t="s">
        <v>168</v>
      </c>
      <c r="BK404" s="211">
        <f>SUM(BK405:BK414)</f>
        <v>0</v>
      </c>
    </row>
    <row r="405" s="2" customFormat="1" ht="66.75" customHeight="1">
      <c r="A405" s="39"/>
      <c r="B405" s="40"/>
      <c r="C405" s="259" t="s">
        <v>803</v>
      </c>
      <c r="D405" s="259" t="s">
        <v>203</v>
      </c>
      <c r="E405" s="260" t="s">
        <v>862</v>
      </c>
      <c r="F405" s="261" t="s">
        <v>863</v>
      </c>
      <c r="G405" s="262" t="s">
        <v>224</v>
      </c>
      <c r="H405" s="263">
        <v>9</v>
      </c>
      <c r="I405" s="264"/>
      <c r="J405" s="265">
        <f>ROUND(I405*H405,2)</f>
        <v>0</v>
      </c>
      <c r="K405" s="261" t="s">
        <v>172</v>
      </c>
      <c r="L405" s="45"/>
      <c r="M405" s="266" t="s">
        <v>19</v>
      </c>
      <c r="N405" s="267" t="s">
        <v>43</v>
      </c>
      <c r="O405" s="85"/>
      <c r="P405" s="222">
        <f>O405*H405</f>
        <v>0</v>
      </c>
      <c r="Q405" s="222">
        <v>0</v>
      </c>
      <c r="R405" s="222">
        <f>Q405*H405</f>
        <v>0</v>
      </c>
      <c r="S405" s="222">
        <v>0</v>
      </c>
      <c r="T405" s="223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4" t="s">
        <v>174</v>
      </c>
      <c r="AT405" s="224" t="s">
        <v>203</v>
      </c>
      <c r="AU405" s="224" t="s">
        <v>79</v>
      </c>
      <c r="AY405" s="18" t="s">
        <v>168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8" t="s">
        <v>79</v>
      </c>
      <c r="BK405" s="225">
        <f>ROUND(I405*H405,2)</f>
        <v>0</v>
      </c>
      <c r="BL405" s="18" t="s">
        <v>174</v>
      </c>
      <c r="BM405" s="224" t="s">
        <v>1745</v>
      </c>
    </row>
    <row r="406" s="2" customFormat="1" ht="49.05" customHeight="1">
      <c r="A406" s="39"/>
      <c r="B406" s="40"/>
      <c r="C406" s="259" t="s">
        <v>807</v>
      </c>
      <c r="D406" s="259" t="s">
        <v>203</v>
      </c>
      <c r="E406" s="260" t="s">
        <v>866</v>
      </c>
      <c r="F406" s="261" t="s">
        <v>867</v>
      </c>
      <c r="G406" s="262" t="s">
        <v>224</v>
      </c>
      <c r="H406" s="263">
        <v>2</v>
      </c>
      <c r="I406" s="264"/>
      <c r="J406" s="265">
        <f>ROUND(I406*H406,2)</f>
        <v>0</v>
      </c>
      <c r="K406" s="261" t="s">
        <v>172</v>
      </c>
      <c r="L406" s="45"/>
      <c r="M406" s="266" t="s">
        <v>19</v>
      </c>
      <c r="N406" s="267" t="s">
        <v>43</v>
      </c>
      <c r="O406" s="85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174</v>
      </c>
      <c r="AT406" s="224" t="s">
        <v>203</v>
      </c>
      <c r="AU406" s="224" t="s">
        <v>79</v>
      </c>
      <c r="AY406" s="18" t="s">
        <v>168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8" t="s">
        <v>79</v>
      </c>
      <c r="BK406" s="225">
        <f>ROUND(I406*H406,2)</f>
        <v>0</v>
      </c>
      <c r="BL406" s="18" t="s">
        <v>174</v>
      </c>
      <c r="BM406" s="224" t="s">
        <v>1746</v>
      </c>
    </row>
    <row r="407" s="2" customFormat="1" ht="49.05" customHeight="1">
      <c r="A407" s="39"/>
      <c r="B407" s="40"/>
      <c r="C407" s="259" t="s">
        <v>811</v>
      </c>
      <c r="D407" s="259" t="s">
        <v>203</v>
      </c>
      <c r="E407" s="260" t="s">
        <v>870</v>
      </c>
      <c r="F407" s="261" t="s">
        <v>871</v>
      </c>
      <c r="G407" s="262" t="s">
        <v>224</v>
      </c>
      <c r="H407" s="263">
        <v>1</v>
      </c>
      <c r="I407" s="264"/>
      <c r="J407" s="265">
        <f>ROUND(I407*H407,2)</f>
        <v>0</v>
      </c>
      <c r="K407" s="261" t="s">
        <v>172</v>
      </c>
      <c r="L407" s="45"/>
      <c r="M407" s="266" t="s">
        <v>19</v>
      </c>
      <c r="N407" s="267" t="s">
        <v>43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174</v>
      </c>
      <c r="AT407" s="224" t="s">
        <v>203</v>
      </c>
      <c r="AU407" s="224" t="s">
        <v>79</v>
      </c>
      <c r="AY407" s="18" t="s">
        <v>168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8" t="s">
        <v>79</v>
      </c>
      <c r="BK407" s="225">
        <f>ROUND(I407*H407,2)</f>
        <v>0</v>
      </c>
      <c r="BL407" s="18" t="s">
        <v>174</v>
      </c>
      <c r="BM407" s="224" t="s">
        <v>1747</v>
      </c>
    </row>
    <row r="408" s="2" customFormat="1" ht="33" customHeight="1">
      <c r="A408" s="39"/>
      <c r="B408" s="40"/>
      <c r="C408" s="259" t="s">
        <v>815</v>
      </c>
      <c r="D408" s="259" t="s">
        <v>203</v>
      </c>
      <c r="E408" s="260" t="s">
        <v>878</v>
      </c>
      <c r="F408" s="261" t="s">
        <v>879</v>
      </c>
      <c r="G408" s="262" t="s">
        <v>224</v>
      </c>
      <c r="H408" s="263">
        <v>1</v>
      </c>
      <c r="I408" s="264"/>
      <c r="J408" s="265">
        <f>ROUND(I408*H408,2)</f>
        <v>0</v>
      </c>
      <c r="K408" s="261" t="s">
        <v>172</v>
      </c>
      <c r="L408" s="45"/>
      <c r="M408" s="266" t="s">
        <v>19</v>
      </c>
      <c r="N408" s="267" t="s">
        <v>43</v>
      </c>
      <c r="O408" s="85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174</v>
      </c>
      <c r="AT408" s="224" t="s">
        <v>203</v>
      </c>
      <c r="AU408" s="224" t="s">
        <v>79</v>
      </c>
      <c r="AY408" s="18" t="s">
        <v>168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8" t="s">
        <v>79</v>
      </c>
      <c r="BK408" s="225">
        <f>ROUND(I408*H408,2)</f>
        <v>0</v>
      </c>
      <c r="BL408" s="18" t="s">
        <v>174</v>
      </c>
      <c r="BM408" s="224" t="s">
        <v>1748</v>
      </c>
    </row>
    <row r="409" s="2" customFormat="1">
      <c r="A409" s="39"/>
      <c r="B409" s="40"/>
      <c r="C409" s="41"/>
      <c r="D409" s="228" t="s">
        <v>207</v>
      </c>
      <c r="E409" s="41"/>
      <c r="F409" s="268" t="s">
        <v>881</v>
      </c>
      <c r="G409" s="41"/>
      <c r="H409" s="41"/>
      <c r="I409" s="269"/>
      <c r="J409" s="41"/>
      <c r="K409" s="41"/>
      <c r="L409" s="45"/>
      <c r="M409" s="270"/>
      <c r="N409" s="27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207</v>
      </c>
      <c r="AU409" s="18" t="s">
        <v>79</v>
      </c>
    </row>
    <row r="410" s="2" customFormat="1" ht="142.2" customHeight="1">
      <c r="A410" s="39"/>
      <c r="B410" s="40"/>
      <c r="C410" s="259" t="s">
        <v>819</v>
      </c>
      <c r="D410" s="259" t="s">
        <v>203</v>
      </c>
      <c r="E410" s="260" t="s">
        <v>874</v>
      </c>
      <c r="F410" s="261" t="s">
        <v>875</v>
      </c>
      <c r="G410" s="262" t="s">
        <v>224</v>
      </c>
      <c r="H410" s="263">
        <v>2</v>
      </c>
      <c r="I410" s="264"/>
      <c r="J410" s="265">
        <f>ROUND(I410*H410,2)</f>
        <v>0</v>
      </c>
      <c r="K410" s="261" t="s">
        <v>172</v>
      </c>
      <c r="L410" s="45"/>
      <c r="M410" s="266" t="s">
        <v>19</v>
      </c>
      <c r="N410" s="267" t="s">
        <v>43</v>
      </c>
      <c r="O410" s="85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174</v>
      </c>
      <c r="AT410" s="224" t="s">
        <v>203</v>
      </c>
      <c r="AU410" s="224" t="s">
        <v>79</v>
      </c>
      <c r="AY410" s="18" t="s">
        <v>168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79</v>
      </c>
      <c r="BK410" s="225">
        <f>ROUND(I410*H410,2)</f>
        <v>0</v>
      </c>
      <c r="BL410" s="18" t="s">
        <v>174</v>
      </c>
      <c r="BM410" s="224" t="s">
        <v>1749</v>
      </c>
    </row>
    <row r="411" s="2" customFormat="1" ht="44.25" customHeight="1">
      <c r="A411" s="39"/>
      <c r="B411" s="40"/>
      <c r="C411" s="259" t="s">
        <v>823</v>
      </c>
      <c r="D411" s="259" t="s">
        <v>203</v>
      </c>
      <c r="E411" s="260" t="s">
        <v>883</v>
      </c>
      <c r="F411" s="261" t="s">
        <v>884</v>
      </c>
      <c r="G411" s="262" t="s">
        <v>224</v>
      </c>
      <c r="H411" s="263">
        <v>2</v>
      </c>
      <c r="I411" s="264"/>
      <c r="J411" s="265">
        <f>ROUND(I411*H411,2)</f>
        <v>0</v>
      </c>
      <c r="K411" s="261" t="s">
        <v>172</v>
      </c>
      <c r="L411" s="45"/>
      <c r="M411" s="266" t="s">
        <v>19</v>
      </c>
      <c r="N411" s="267" t="s">
        <v>43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174</v>
      </c>
      <c r="AT411" s="224" t="s">
        <v>203</v>
      </c>
      <c r="AU411" s="224" t="s">
        <v>79</v>
      </c>
      <c r="AY411" s="18" t="s">
        <v>168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8" t="s">
        <v>79</v>
      </c>
      <c r="BK411" s="225">
        <f>ROUND(I411*H411,2)</f>
        <v>0</v>
      </c>
      <c r="BL411" s="18" t="s">
        <v>174</v>
      </c>
      <c r="BM411" s="224" t="s">
        <v>1750</v>
      </c>
    </row>
    <row r="412" s="2" customFormat="1" ht="90" customHeight="1">
      <c r="A412" s="39"/>
      <c r="B412" s="40"/>
      <c r="C412" s="259" t="s">
        <v>829</v>
      </c>
      <c r="D412" s="259" t="s">
        <v>203</v>
      </c>
      <c r="E412" s="260" t="s">
        <v>887</v>
      </c>
      <c r="F412" s="261" t="s">
        <v>888</v>
      </c>
      <c r="G412" s="262" t="s">
        <v>224</v>
      </c>
      <c r="H412" s="263">
        <v>1</v>
      </c>
      <c r="I412" s="264"/>
      <c r="J412" s="265">
        <f>ROUND(I412*H412,2)</f>
        <v>0</v>
      </c>
      <c r="K412" s="261" t="s">
        <v>172</v>
      </c>
      <c r="L412" s="45"/>
      <c r="M412" s="266" t="s">
        <v>19</v>
      </c>
      <c r="N412" s="267" t="s">
        <v>43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219</v>
      </c>
      <c r="AT412" s="224" t="s">
        <v>203</v>
      </c>
      <c r="AU412" s="224" t="s">
        <v>79</v>
      </c>
      <c r="AY412" s="18" t="s">
        <v>168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79</v>
      </c>
      <c r="BK412" s="225">
        <f>ROUND(I412*H412,2)</f>
        <v>0</v>
      </c>
      <c r="BL412" s="18" t="s">
        <v>219</v>
      </c>
      <c r="BM412" s="224" t="s">
        <v>1751</v>
      </c>
    </row>
    <row r="413" s="2" customFormat="1" ht="44.25" customHeight="1">
      <c r="A413" s="39"/>
      <c r="B413" s="40"/>
      <c r="C413" s="259" t="s">
        <v>834</v>
      </c>
      <c r="D413" s="259" t="s">
        <v>203</v>
      </c>
      <c r="E413" s="260" t="s">
        <v>891</v>
      </c>
      <c r="F413" s="261" t="s">
        <v>892</v>
      </c>
      <c r="G413" s="262" t="s">
        <v>224</v>
      </c>
      <c r="H413" s="263">
        <v>1</v>
      </c>
      <c r="I413" s="264"/>
      <c r="J413" s="265">
        <f>ROUND(I413*H413,2)</f>
        <v>0</v>
      </c>
      <c r="K413" s="261" t="s">
        <v>256</v>
      </c>
      <c r="L413" s="45"/>
      <c r="M413" s="266" t="s">
        <v>19</v>
      </c>
      <c r="N413" s="267" t="s">
        <v>43</v>
      </c>
      <c r="O413" s="85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4" t="s">
        <v>219</v>
      </c>
      <c r="AT413" s="224" t="s">
        <v>203</v>
      </c>
      <c r="AU413" s="224" t="s">
        <v>79</v>
      </c>
      <c r="AY413" s="18" t="s">
        <v>168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8" t="s">
        <v>79</v>
      </c>
      <c r="BK413" s="225">
        <f>ROUND(I413*H413,2)</f>
        <v>0</v>
      </c>
      <c r="BL413" s="18" t="s">
        <v>219</v>
      </c>
      <c r="BM413" s="224" t="s">
        <v>1752</v>
      </c>
    </row>
    <row r="414" s="2" customFormat="1" ht="101.25" customHeight="1">
      <c r="A414" s="39"/>
      <c r="B414" s="40"/>
      <c r="C414" s="259" t="s">
        <v>840</v>
      </c>
      <c r="D414" s="259" t="s">
        <v>203</v>
      </c>
      <c r="E414" s="260" t="s">
        <v>895</v>
      </c>
      <c r="F414" s="261" t="s">
        <v>896</v>
      </c>
      <c r="G414" s="262" t="s">
        <v>224</v>
      </c>
      <c r="H414" s="263">
        <v>1</v>
      </c>
      <c r="I414" s="264"/>
      <c r="J414" s="265">
        <f>ROUND(I414*H414,2)</f>
        <v>0</v>
      </c>
      <c r="K414" s="261" t="s">
        <v>256</v>
      </c>
      <c r="L414" s="45"/>
      <c r="M414" s="274" t="s">
        <v>19</v>
      </c>
      <c r="N414" s="275" t="s">
        <v>43</v>
      </c>
      <c r="O414" s="276"/>
      <c r="P414" s="277">
        <f>O414*H414</f>
        <v>0</v>
      </c>
      <c r="Q414" s="277">
        <v>0</v>
      </c>
      <c r="R414" s="277">
        <f>Q414*H414</f>
        <v>0</v>
      </c>
      <c r="S414" s="277">
        <v>0</v>
      </c>
      <c r="T414" s="278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219</v>
      </c>
      <c r="AT414" s="224" t="s">
        <v>203</v>
      </c>
      <c r="AU414" s="224" t="s">
        <v>79</v>
      </c>
      <c r="AY414" s="18" t="s">
        <v>168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79</v>
      </c>
      <c r="BK414" s="225">
        <f>ROUND(I414*H414,2)</f>
        <v>0</v>
      </c>
      <c r="BL414" s="18" t="s">
        <v>219</v>
      </c>
      <c r="BM414" s="224" t="s">
        <v>1753</v>
      </c>
    </row>
    <row r="415" s="2" customFormat="1" ht="6.96" customHeight="1">
      <c r="A415" s="39"/>
      <c r="B415" s="60"/>
      <c r="C415" s="61"/>
      <c r="D415" s="61"/>
      <c r="E415" s="61"/>
      <c r="F415" s="61"/>
      <c r="G415" s="61"/>
      <c r="H415" s="61"/>
      <c r="I415" s="61"/>
      <c r="J415" s="61"/>
      <c r="K415" s="61"/>
      <c r="L415" s="45"/>
      <c r="M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</row>
  </sheetData>
  <sheetProtection sheet="1" autoFilter="0" formatColumns="0" formatRows="0" objects="1" scenarios="1" spinCount="100000" saltValue="iLaVyJieS7YvxdFB17eoqgnSMQl0Tp2va3cpBkXChWalTvU5mEIKsE4PovsRiZCNpOFnN/4yShgg8pmX4wez2g==" hashValue="M9svAzN4yggnUlz6cPZ1NCfM+/mcGidg4o70XqbR+FPPuCWXA/UPDjoH28AD2TUkEsMKdNN0CqLJPBc3J0l1ow==" algorithmName="SHA-512" password="CC35"/>
  <autoFilter ref="C99:K4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  <c r="AZ2" s="139" t="s">
        <v>1754</v>
      </c>
      <c r="BA2" s="139" t="s">
        <v>1755</v>
      </c>
      <c r="BB2" s="139" t="s">
        <v>110</v>
      </c>
      <c r="BC2" s="139" t="s">
        <v>1756</v>
      </c>
      <c r="BD2" s="139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  <c r="AZ3" s="139" t="s">
        <v>1757</v>
      </c>
      <c r="BA3" s="139" t="s">
        <v>1758</v>
      </c>
      <c r="BB3" s="139" t="s">
        <v>110</v>
      </c>
      <c r="BC3" s="139" t="s">
        <v>1759</v>
      </c>
      <c r="BD3" s="139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  <c r="AZ4" s="139" t="s">
        <v>1760</v>
      </c>
      <c r="BA4" s="139" t="s">
        <v>1761</v>
      </c>
      <c r="BB4" s="139" t="s">
        <v>110</v>
      </c>
      <c r="BC4" s="139" t="s">
        <v>1762</v>
      </c>
      <c r="BD4" s="139" t="s">
        <v>81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1525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898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31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27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ROUND((SUM(BE97:BE290)),  2)</f>
        <v>0</v>
      </c>
      <c r="G35" s="39"/>
      <c r="H35" s="39"/>
      <c r="I35" s="159">
        <v>0.20999999999999999</v>
      </c>
      <c r="J35" s="158">
        <f>ROUND(((SUM(BE97:BE290))*I35),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ROUND((SUM(BF97:BF290)),  2)</f>
        <v>0</v>
      </c>
      <c r="G36" s="39"/>
      <c r="H36" s="39"/>
      <c r="I36" s="159">
        <v>0.14999999999999999</v>
      </c>
      <c r="J36" s="158">
        <f>ROUND(((SUM(BF97:BF290))*I36),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ROUND((SUM(BG97:BG290)),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ROUND((SUM(BH97:BH290)),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ROUND((SUM(BI97:BI290)),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1525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151</v>
      </c>
      <c r="E64" s="179"/>
      <c r="F64" s="179"/>
      <c r="G64" s="179"/>
      <c r="H64" s="179"/>
      <c r="I64" s="179"/>
      <c r="J64" s="180">
        <f>J98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899</v>
      </c>
      <c r="E65" s="184"/>
      <c r="F65" s="184"/>
      <c r="G65" s="184"/>
      <c r="H65" s="184"/>
      <c r="I65" s="184"/>
      <c r="J65" s="185">
        <f>J105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1394</v>
      </c>
      <c r="E66" s="184"/>
      <c r="F66" s="184"/>
      <c r="G66" s="184"/>
      <c r="H66" s="184"/>
      <c r="I66" s="184"/>
      <c r="J66" s="185">
        <f>J118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900</v>
      </c>
      <c r="E67" s="184"/>
      <c r="F67" s="184"/>
      <c r="G67" s="184"/>
      <c r="H67" s="184"/>
      <c r="I67" s="184"/>
      <c r="J67" s="185">
        <f>J139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901</v>
      </c>
      <c r="E68" s="179"/>
      <c r="F68" s="179"/>
      <c r="G68" s="179"/>
      <c r="H68" s="179"/>
      <c r="I68" s="179"/>
      <c r="J68" s="180">
        <f>J150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902</v>
      </c>
      <c r="E69" s="184"/>
      <c r="F69" s="184"/>
      <c r="G69" s="184"/>
      <c r="H69" s="184"/>
      <c r="I69" s="184"/>
      <c r="J69" s="185">
        <f>J151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903</v>
      </c>
      <c r="E70" s="179"/>
      <c r="F70" s="179"/>
      <c r="G70" s="179"/>
      <c r="H70" s="179"/>
      <c r="I70" s="179"/>
      <c r="J70" s="180">
        <f>J158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1763</v>
      </c>
      <c r="E71" s="184"/>
      <c r="F71" s="184"/>
      <c r="G71" s="184"/>
      <c r="H71" s="184"/>
      <c r="I71" s="184"/>
      <c r="J71" s="185">
        <f>J164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904</v>
      </c>
      <c r="E72" s="184"/>
      <c r="F72" s="184"/>
      <c r="G72" s="184"/>
      <c r="H72" s="184"/>
      <c r="I72" s="184"/>
      <c r="J72" s="185">
        <f>J187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905</v>
      </c>
      <c r="E73" s="179"/>
      <c r="F73" s="179"/>
      <c r="G73" s="179"/>
      <c r="H73" s="179"/>
      <c r="I73" s="179"/>
      <c r="J73" s="180">
        <f>J275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6"/>
      <c r="C74" s="177"/>
      <c r="D74" s="178" t="s">
        <v>906</v>
      </c>
      <c r="E74" s="179"/>
      <c r="F74" s="179"/>
      <c r="G74" s="179"/>
      <c r="H74" s="179"/>
      <c r="I74" s="179"/>
      <c r="J74" s="180">
        <f>J279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6"/>
      <c r="D75" s="183" t="s">
        <v>907</v>
      </c>
      <c r="E75" s="184"/>
      <c r="F75" s="184"/>
      <c r="G75" s="184"/>
      <c r="H75" s="184"/>
      <c r="I75" s="184"/>
      <c r="J75" s="185">
        <f>J280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154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Oprava zabezpečovacího zařízení v ŽST Božice a Hodonice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71" t="s">
        <v>1525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134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02 - Stavební část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F14</f>
        <v xml:space="preserve"> </v>
      </c>
      <c r="G91" s="41"/>
      <c r="H91" s="41"/>
      <c r="I91" s="33" t="s">
        <v>23</v>
      </c>
      <c r="J91" s="73" t="str">
        <f>IF(J14="","",J14)</f>
        <v>11. 9. 2023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>Signal Projekt s.r.o.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>Štěpán Mikš</v>
      </c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7"/>
      <c r="B96" s="188"/>
      <c r="C96" s="189" t="s">
        <v>155</v>
      </c>
      <c r="D96" s="190" t="s">
        <v>57</v>
      </c>
      <c r="E96" s="190" t="s">
        <v>53</v>
      </c>
      <c r="F96" s="190" t="s">
        <v>54</v>
      </c>
      <c r="G96" s="190" t="s">
        <v>156</v>
      </c>
      <c r="H96" s="190" t="s">
        <v>157</v>
      </c>
      <c r="I96" s="190" t="s">
        <v>158</v>
      </c>
      <c r="J96" s="190" t="s">
        <v>138</v>
      </c>
      <c r="K96" s="191" t="s">
        <v>159</v>
      </c>
      <c r="L96" s="192"/>
      <c r="M96" s="93" t="s">
        <v>19</v>
      </c>
      <c r="N96" s="94" t="s">
        <v>42</v>
      </c>
      <c r="O96" s="94" t="s">
        <v>160</v>
      </c>
      <c r="P96" s="94" t="s">
        <v>161</v>
      </c>
      <c r="Q96" s="94" t="s">
        <v>162</v>
      </c>
      <c r="R96" s="94" t="s">
        <v>163</v>
      </c>
      <c r="S96" s="94" t="s">
        <v>164</v>
      </c>
      <c r="T96" s="95" t="s">
        <v>165</v>
      </c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</row>
    <row r="97" s="2" customFormat="1" ht="22.8" customHeight="1">
      <c r="A97" s="39"/>
      <c r="B97" s="40"/>
      <c r="C97" s="100" t="s">
        <v>166</v>
      </c>
      <c r="D97" s="41"/>
      <c r="E97" s="41"/>
      <c r="F97" s="41"/>
      <c r="G97" s="41"/>
      <c r="H97" s="41"/>
      <c r="I97" s="41"/>
      <c r="J97" s="193">
        <f>BK97</f>
        <v>0</v>
      </c>
      <c r="K97" s="41"/>
      <c r="L97" s="45"/>
      <c r="M97" s="96"/>
      <c r="N97" s="194"/>
      <c r="O97" s="97"/>
      <c r="P97" s="195">
        <f>P98+P150+P158+P275+P279</f>
        <v>0</v>
      </c>
      <c r="Q97" s="97"/>
      <c r="R97" s="195">
        <f>R98+R150+R158+R275+R279</f>
        <v>73.278557000000006</v>
      </c>
      <c r="S97" s="97"/>
      <c r="T97" s="196">
        <f>T98+T150+T158+T275+T279</f>
        <v>16.773500000000002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71</v>
      </c>
      <c r="AU97" s="18" t="s">
        <v>139</v>
      </c>
      <c r="BK97" s="197">
        <f>BK98+BK150+BK158+BK275+BK279</f>
        <v>0</v>
      </c>
    </row>
    <row r="98" s="12" customFormat="1" ht="25.92" customHeight="1">
      <c r="A98" s="12"/>
      <c r="B98" s="198"/>
      <c r="C98" s="199"/>
      <c r="D98" s="200" t="s">
        <v>71</v>
      </c>
      <c r="E98" s="201" t="s">
        <v>827</v>
      </c>
      <c r="F98" s="201" t="s">
        <v>827</v>
      </c>
      <c r="G98" s="199"/>
      <c r="H98" s="199"/>
      <c r="I98" s="202"/>
      <c r="J98" s="203">
        <f>BK98</f>
        <v>0</v>
      </c>
      <c r="K98" s="199"/>
      <c r="L98" s="204"/>
      <c r="M98" s="205"/>
      <c r="N98" s="206"/>
      <c r="O98" s="206"/>
      <c r="P98" s="207">
        <f>P99+SUM(P100:P105)+P118+P139</f>
        <v>0</v>
      </c>
      <c r="Q98" s="206"/>
      <c r="R98" s="207">
        <f>R99+SUM(R100:R105)+R118+R139</f>
        <v>2.7289370000000002</v>
      </c>
      <c r="S98" s="206"/>
      <c r="T98" s="208">
        <f>T99+SUM(T100:T105)+T118+T139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72</v>
      </c>
      <c r="AY98" s="209" t="s">
        <v>168</v>
      </c>
      <c r="BK98" s="211">
        <f>BK99+SUM(BK100:BK105)+BK118+BK139</f>
        <v>0</v>
      </c>
    </row>
    <row r="99" s="2" customFormat="1" ht="16.5" customHeight="1">
      <c r="A99" s="39"/>
      <c r="B99" s="40"/>
      <c r="C99" s="212" t="s">
        <v>79</v>
      </c>
      <c r="D99" s="212" t="s">
        <v>169</v>
      </c>
      <c r="E99" s="213" t="s">
        <v>1764</v>
      </c>
      <c r="F99" s="214" t="s">
        <v>1765</v>
      </c>
      <c r="G99" s="215" t="s">
        <v>917</v>
      </c>
      <c r="H99" s="216">
        <v>0.5</v>
      </c>
      <c r="I99" s="217"/>
      <c r="J99" s="218">
        <f>ROUND(I99*H99,2)</f>
        <v>0</v>
      </c>
      <c r="K99" s="214" t="s">
        <v>911</v>
      </c>
      <c r="L99" s="219"/>
      <c r="M99" s="220" t="s">
        <v>19</v>
      </c>
      <c r="N99" s="221" t="s">
        <v>43</v>
      </c>
      <c r="O99" s="85"/>
      <c r="P99" s="222">
        <f>O99*H99</f>
        <v>0</v>
      </c>
      <c r="Q99" s="222">
        <v>2.234</v>
      </c>
      <c r="R99" s="222">
        <f>Q99*H99</f>
        <v>1.117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81</v>
      </c>
      <c r="AT99" s="224" t="s">
        <v>169</v>
      </c>
      <c r="AU99" s="224" t="s">
        <v>79</v>
      </c>
      <c r="AY99" s="18" t="s">
        <v>168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79</v>
      </c>
      <c r="BM99" s="224" t="s">
        <v>1766</v>
      </c>
    </row>
    <row r="100" s="2" customFormat="1" ht="33" customHeight="1">
      <c r="A100" s="39"/>
      <c r="B100" s="40"/>
      <c r="C100" s="212" t="s">
        <v>81</v>
      </c>
      <c r="D100" s="212" t="s">
        <v>169</v>
      </c>
      <c r="E100" s="213" t="s">
        <v>908</v>
      </c>
      <c r="F100" s="214" t="s">
        <v>909</v>
      </c>
      <c r="G100" s="215" t="s">
        <v>910</v>
      </c>
      <c r="H100" s="216">
        <v>2</v>
      </c>
      <c r="I100" s="217"/>
      <c r="J100" s="218">
        <f>ROUND(I100*H100,2)</f>
        <v>0</v>
      </c>
      <c r="K100" s="214" t="s">
        <v>911</v>
      </c>
      <c r="L100" s="219"/>
      <c r="M100" s="220" t="s">
        <v>19</v>
      </c>
      <c r="N100" s="221" t="s">
        <v>43</v>
      </c>
      <c r="O100" s="85"/>
      <c r="P100" s="222">
        <f>O100*H100</f>
        <v>0</v>
      </c>
      <c r="Q100" s="222">
        <v>0.021999999999999999</v>
      </c>
      <c r="R100" s="222">
        <f>Q100*H100</f>
        <v>0.043999999999999997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81</v>
      </c>
      <c r="AT100" s="224" t="s">
        <v>169</v>
      </c>
      <c r="AU100" s="224" t="s">
        <v>79</v>
      </c>
      <c r="AY100" s="18" t="s">
        <v>168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79</v>
      </c>
      <c r="BM100" s="224" t="s">
        <v>1767</v>
      </c>
    </row>
    <row r="101" s="2" customFormat="1">
      <c r="A101" s="39"/>
      <c r="B101" s="40"/>
      <c r="C101" s="41"/>
      <c r="D101" s="228" t="s">
        <v>207</v>
      </c>
      <c r="E101" s="41"/>
      <c r="F101" s="268" t="s">
        <v>913</v>
      </c>
      <c r="G101" s="41"/>
      <c r="H101" s="41"/>
      <c r="I101" s="269"/>
      <c r="J101" s="41"/>
      <c r="K101" s="41"/>
      <c r="L101" s="45"/>
      <c r="M101" s="270"/>
      <c r="N101" s="27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207</v>
      </c>
      <c r="AU101" s="18" t="s">
        <v>79</v>
      </c>
    </row>
    <row r="102" s="2" customFormat="1" ht="24.15" customHeight="1">
      <c r="A102" s="39"/>
      <c r="B102" s="40"/>
      <c r="C102" s="259" t="s">
        <v>186</v>
      </c>
      <c r="D102" s="259" t="s">
        <v>203</v>
      </c>
      <c r="E102" s="260" t="s">
        <v>1768</v>
      </c>
      <c r="F102" s="261" t="s">
        <v>1769</v>
      </c>
      <c r="G102" s="262" t="s">
        <v>1095</v>
      </c>
      <c r="H102" s="263">
        <v>30</v>
      </c>
      <c r="I102" s="264"/>
      <c r="J102" s="265">
        <f>ROUND(I102*H102,2)</f>
        <v>0</v>
      </c>
      <c r="K102" s="261" t="s">
        <v>911</v>
      </c>
      <c r="L102" s="45"/>
      <c r="M102" s="266" t="s">
        <v>19</v>
      </c>
      <c r="N102" s="267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79</v>
      </c>
      <c r="AT102" s="224" t="s">
        <v>203</v>
      </c>
      <c r="AU102" s="224" t="s">
        <v>79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79</v>
      </c>
      <c r="BM102" s="224" t="s">
        <v>1770</v>
      </c>
    </row>
    <row r="103" s="2" customFormat="1">
      <c r="A103" s="39"/>
      <c r="B103" s="40"/>
      <c r="C103" s="41"/>
      <c r="D103" s="279" t="s">
        <v>919</v>
      </c>
      <c r="E103" s="41"/>
      <c r="F103" s="280" t="s">
        <v>1771</v>
      </c>
      <c r="G103" s="41"/>
      <c r="H103" s="41"/>
      <c r="I103" s="269"/>
      <c r="J103" s="41"/>
      <c r="K103" s="41"/>
      <c r="L103" s="45"/>
      <c r="M103" s="270"/>
      <c r="N103" s="27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919</v>
      </c>
      <c r="AU103" s="18" t="s">
        <v>79</v>
      </c>
    </row>
    <row r="104" s="2" customFormat="1">
      <c r="A104" s="39"/>
      <c r="B104" s="40"/>
      <c r="C104" s="41"/>
      <c r="D104" s="228" t="s">
        <v>207</v>
      </c>
      <c r="E104" s="41"/>
      <c r="F104" s="268" t="s">
        <v>1772</v>
      </c>
      <c r="G104" s="41"/>
      <c r="H104" s="41"/>
      <c r="I104" s="269"/>
      <c r="J104" s="41"/>
      <c r="K104" s="41"/>
      <c r="L104" s="45"/>
      <c r="M104" s="270"/>
      <c r="N104" s="27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207</v>
      </c>
      <c r="AU104" s="18" t="s">
        <v>79</v>
      </c>
    </row>
    <row r="105" s="12" customFormat="1" ht="22.8" customHeight="1">
      <c r="A105" s="12"/>
      <c r="B105" s="198"/>
      <c r="C105" s="199"/>
      <c r="D105" s="200" t="s">
        <v>71</v>
      </c>
      <c r="E105" s="272" t="s">
        <v>79</v>
      </c>
      <c r="F105" s="272" t="s">
        <v>914</v>
      </c>
      <c r="G105" s="199"/>
      <c r="H105" s="199"/>
      <c r="I105" s="202"/>
      <c r="J105" s="273">
        <f>BK105</f>
        <v>0</v>
      </c>
      <c r="K105" s="199"/>
      <c r="L105" s="204"/>
      <c r="M105" s="205"/>
      <c r="N105" s="206"/>
      <c r="O105" s="206"/>
      <c r="P105" s="207">
        <f>SUM(P106:P117)</f>
        <v>0</v>
      </c>
      <c r="Q105" s="206"/>
      <c r="R105" s="207">
        <f>SUM(R106:R117)</f>
        <v>0</v>
      </c>
      <c r="S105" s="206"/>
      <c r="T105" s="208">
        <f>SUM(T106:T117)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79</v>
      </c>
      <c r="AT105" s="210" t="s">
        <v>71</v>
      </c>
      <c r="AU105" s="210" t="s">
        <v>79</v>
      </c>
      <c r="AY105" s="209" t="s">
        <v>168</v>
      </c>
      <c r="BK105" s="211">
        <f>SUM(BK106:BK117)</f>
        <v>0</v>
      </c>
    </row>
    <row r="106" s="2" customFormat="1" ht="44.25" customHeight="1">
      <c r="A106" s="39"/>
      <c r="B106" s="40"/>
      <c r="C106" s="259" t="s">
        <v>174</v>
      </c>
      <c r="D106" s="259" t="s">
        <v>203</v>
      </c>
      <c r="E106" s="260" t="s">
        <v>1773</v>
      </c>
      <c r="F106" s="261" t="s">
        <v>1774</v>
      </c>
      <c r="G106" s="262" t="s">
        <v>917</v>
      </c>
      <c r="H106" s="263">
        <v>0.80000000000000004</v>
      </c>
      <c r="I106" s="264"/>
      <c r="J106" s="265">
        <f>ROUND(I106*H106,2)</f>
        <v>0</v>
      </c>
      <c r="K106" s="261" t="s">
        <v>911</v>
      </c>
      <c r="L106" s="45"/>
      <c r="M106" s="266" t="s">
        <v>19</v>
      </c>
      <c r="N106" s="267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174</v>
      </c>
      <c r="AT106" s="224" t="s">
        <v>203</v>
      </c>
      <c r="AU106" s="224" t="s">
        <v>81</v>
      </c>
      <c r="AY106" s="18" t="s">
        <v>168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174</v>
      </c>
      <c r="BM106" s="224" t="s">
        <v>1775</v>
      </c>
    </row>
    <row r="107" s="2" customFormat="1">
      <c r="A107" s="39"/>
      <c r="B107" s="40"/>
      <c r="C107" s="41"/>
      <c r="D107" s="279" t="s">
        <v>919</v>
      </c>
      <c r="E107" s="41"/>
      <c r="F107" s="280" t="s">
        <v>1776</v>
      </c>
      <c r="G107" s="41"/>
      <c r="H107" s="41"/>
      <c r="I107" s="269"/>
      <c r="J107" s="41"/>
      <c r="K107" s="41"/>
      <c r="L107" s="45"/>
      <c r="M107" s="270"/>
      <c r="N107" s="27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919</v>
      </c>
      <c r="AU107" s="18" t="s">
        <v>81</v>
      </c>
    </row>
    <row r="108" s="13" customFormat="1">
      <c r="A108" s="13"/>
      <c r="B108" s="226"/>
      <c r="C108" s="227"/>
      <c r="D108" s="228" t="s">
        <v>176</v>
      </c>
      <c r="E108" s="229" t="s">
        <v>19</v>
      </c>
      <c r="F108" s="230" t="s">
        <v>923</v>
      </c>
      <c r="G108" s="227"/>
      <c r="H108" s="229" t="s">
        <v>19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176</v>
      </c>
      <c r="AU108" s="236" t="s">
        <v>81</v>
      </c>
      <c r="AV108" s="13" t="s">
        <v>79</v>
      </c>
      <c r="AW108" s="13" t="s">
        <v>33</v>
      </c>
      <c r="AX108" s="13" t="s">
        <v>72</v>
      </c>
      <c r="AY108" s="236" t="s">
        <v>168</v>
      </c>
    </row>
    <row r="109" s="14" customFormat="1">
      <c r="A109" s="14"/>
      <c r="B109" s="237"/>
      <c r="C109" s="238"/>
      <c r="D109" s="228" t="s">
        <v>176</v>
      </c>
      <c r="E109" s="239" t="s">
        <v>19</v>
      </c>
      <c r="F109" s="240" t="s">
        <v>1777</v>
      </c>
      <c r="G109" s="238"/>
      <c r="H109" s="241">
        <v>0.80000000000000004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176</v>
      </c>
      <c r="AU109" s="247" t="s">
        <v>81</v>
      </c>
      <c r="AV109" s="14" t="s">
        <v>81</v>
      </c>
      <c r="AW109" s="14" t="s">
        <v>33</v>
      </c>
      <c r="AX109" s="14" t="s">
        <v>72</v>
      </c>
      <c r="AY109" s="247" t="s">
        <v>168</v>
      </c>
    </row>
    <row r="110" s="15" customFormat="1">
      <c r="A110" s="15"/>
      <c r="B110" s="248"/>
      <c r="C110" s="249"/>
      <c r="D110" s="228" t="s">
        <v>176</v>
      </c>
      <c r="E110" s="250" t="s">
        <v>19</v>
      </c>
      <c r="F110" s="251" t="s">
        <v>180</v>
      </c>
      <c r="G110" s="249"/>
      <c r="H110" s="252">
        <v>0.80000000000000004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176</v>
      </c>
      <c r="AU110" s="258" t="s">
        <v>81</v>
      </c>
      <c r="AV110" s="15" t="s">
        <v>174</v>
      </c>
      <c r="AW110" s="15" t="s">
        <v>33</v>
      </c>
      <c r="AX110" s="15" t="s">
        <v>79</v>
      </c>
      <c r="AY110" s="258" t="s">
        <v>168</v>
      </c>
    </row>
    <row r="111" s="2" customFormat="1" ht="44.25" customHeight="1">
      <c r="A111" s="39"/>
      <c r="B111" s="40"/>
      <c r="C111" s="259" t="s">
        <v>196</v>
      </c>
      <c r="D111" s="259" t="s">
        <v>203</v>
      </c>
      <c r="E111" s="260" t="s">
        <v>925</v>
      </c>
      <c r="F111" s="261" t="s">
        <v>926</v>
      </c>
      <c r="G111" s="262" t="s">
        <v>917</v>
      </c>
      <c r="H111" s="263">
        <v>34.799999999999997</v>
      </c>
      <c r="I111" s="264"/>
      <c r="J111" s="265">
        <f>ROUND(I111*H111,2)</f>
        <v>0</v>
      </c>
      <c r="K111" s="261" t="s">
        <v>911</v>
      </c>
      <c r="L111" s="45"/>
      <c r="M111" s="266" t="s">
        <v>19</v>
      </c>
      <c r="N111" s="267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174</v>
      </c>
      <c r="AT111" s="224" t="s">
        <v>203</v>
      </c>
      <c r="AU111" s="224" t="s">
        <v>81</v>
      </c>
      <c r="AY111" s="18" t="s">
        <v>168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174</v>
      </c>
      <c r="BM111" s="224" t="s">
        <v>1778</v>
      </c>
    </row>
    <row r="112" s="2" customFormat="1">
      <c r="A112" s="39"/>
      <c r="B112" s="40"/>
      <c r="C112" s="41"/>
      <c r="D112" s="279" t="s">
        <v>919</v>
      </c>
      <c r="E112" s="41"/>
      <c r="F112" s="280" t="s">
        <v>928</v>
      </c>
      <c r="G112" s="41"/>
      <c r="H112" s="41"/>
      <c r="I112" s="269"/>
      <c r="J112" s="41"/>
      <c r="K112" s="41"/>
      <c r="L112" s="45"/>
      <c r="M112" s="270"/>
      <c r="N112" s="27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919</v>
      </c>
      <c r="AU112" s="18" t="s">
        <v>81</v>
      </c>
    </row>
    <row r="113" s="13" customFormat="1">
      <c r="A113" s="13"/>
      <c r="B113" s="226"/>
      <c r="C113" s="227"/>
      <c r="D113" s="228" t="s">
        <v>176</v>
      </c>
      <c r="E113" s="229" t="s">
        <v>19</v>
      </c>
      <c r="F113" s="230" t="s">
        <v>923</v>
      </c>
      <c r="G113" s="227"/>
      <c r="H113" s="229" t="s">
        <v>19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176</v>
      </c>
      <c r="AU113" s="236" t="s">
        <v>81</v>
      </c>
      <c r="AV113" s="13" t="s">
        <v>79</v>
      </c>
      <c r="AW113" s="13" t="s">
        <v>33</v>
      </c>
      <c r="AX113" s="13" t="s">
        <v>72</v>
      </c>
      <c r="AY113" s="236" t="s">
        <v>168</v>
      </c>
    </row>
    <row r="114" s="14" customFormat="1">
      <c r="A114" s="14"/>
      <c r="B114" s="237"/>
      <c r="C114" s="238"/>
      <c r="D114" s="228" t="s">
        <v>176</v>
      </c>
      <c r="E114" s="239" t="s">
        <v>19</v>
      </c>
      <c r="F114" s="240" t="s">
        <v>1777</v>
      </c>
      <c r="G114" s="238"/>
      <c r="H114" s="241">
        <v>0.80000000000000004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176</v>
      </c>
      <c r="AU114" s="247" t="s">
        <v>81</v>
      </c>
      <c r="AV114" s="14" t="s">
        <v>81</v>
      </c>
      <c r="AW114" s="14" t="s">
        <v>33</v>
      </c>
      <c r="AX114" s="14" t="s">
        <v>72</v>
      </c>
      <c r="AY114" s="247" t="s">
        <v>168</v>
      </c>
    </row>
    <row r="115" s="13" customFormat="1">
      <c r="A115" s="13"/>
      <c r="B115" s="226"/>
      <c r="C115" s="227"/>
      <c r="D115" s="228" t="s">
        <v>176</v>
      </c>
      <c r="E115" s="229" t="s">
        <v>19</v>
      </c>
      <c r="F115" s="230" t="s">
        <v>929</v>
      </c>
      <c r="G115" s="227"/>
      <c r="H115" s="229" t="s">
        <v>19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176</v>
      </c>
      <c r="AU115" s="236" t="s">
        <v>81</v>
      </c>
      <c r="AV115" s="13" t="s">
        <v>79</v>
      </c>
      <c r="AW115" s="13" t="s">
        <v>33</v>
      </c>
      <c r="AX115" s="13" t="s">
        <v>72</v>
      </c>
      <c r="AY115" s="236" t="s">
        <v>168</v>
      </c>
    </row>
    <row r="116" s="14" customFormat="1">
      <c r="A116" s="14"/>
      <c r="B116" s="237"/>
      <c r="C116" s="238"/>
      <c r="D116" s="228" t="s">
        <v>176</v>
      </c>
      <c r="E116" s="239" t="s">
        <v>19</v>
      </c>
      <c r="F116" s="240" t="s">
        <v>1779</v>
      </c>
      <c r="G116" s="238"/>
      <c r="H116" s="241">
        <v>34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176</v>
      </c>
      <c r="AU116" s="247" t="s">
        <v>81</v>
      </c>
      <c r="AV116" s="14" t="s">
        <v>81</v>
      </c>
      <c r="AW116" s="14" t="s">
        <v>33</v>
      </c>
      <c r="AX116" s="14" t="s">
        <v>72</v>
      </c>
      <c r="AY116" s="247" t="s">
        <v>168</v>
      </c>
    </row>
    <row r="117" s="15" customFormat="1">
      <c r="A117" s="15"/>
      <c r="B117" s="248"/>
      <c r="C117" s="249"/>
      <c r="D117" s="228" t="s">
        <v>176</v>
      </c>
      <c r="E117" s="250" t="s">
        <v>19</v>
      </c>
      <c r="F117" s="251" t="s">
        <v>180</v>
      </c>
      <c r="G117" s="249"/>
      <c r="H117" s="252">
        <v>34.799999999999997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176</v>
      </c>
      <c r="AU117" s="258" t="s">
        <v>81</v>
      </c>
      <c r="AV117" s="15" t="s">
        <v>174</v>
      </c>
      <c r="AW117" s="15" t="s">
        <v>33</v>
      </c>
      <c r="AX117" s="15" t="s">
        <v>79</v>
      </c>
      <c r="AY117" s="258" t="s">
        <v>168</v>
      </c>
    </row>
    <row r="118" s="12" customFormat="1" ht="22.8" customHeight="1">
      <c r="A118" s="12"/>
      <c r="B118" s="198"/>
      <c r="C118" s="199"/>
      <c r="D118" s="200" t="s">
        <v>71</v>
      </c>
      <c r="E118" s="272" t="s">
        <v>81</v>
      </c>
      <c r="F118" s="272" t="s">
        <v>1410</v>
      </c>
      <c r="G118" s="199"/>
      <c r="H118" s="199"/>
      <c r="I118" s="202"/>
      <c r="J118" s="273">
        <f>BK118</f>
        <v>0</v>
      </c>
      <c r="K118" s="199"/>
      <c r="L118" s="204"/>
      <c r="M118" s="205"/>
      <c r="N118" s="206"/>
      <c r="O118" s="206"/>
      <c r="P118" s="207">
        <f>SUM(P119:P138)</f>
        <v>0</v>
      </c>
      <c r="Q118" s="206"/>
      <c r="R118" s="207">
        <f>SUM(R119:R138)</f>
        <v>1.5679369999999999</v>
      </c>
      <c r="S118" s="206"/>
      <c r="T118" s="208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79</v>
      </c>
      <c r="AT118" s="210" t="s">
        <v>71</v>
      </c>
      <c r="AU118" s="210" t="s">
        <v>79</v>
      </c>
      <c r="AY118" s="209" t="s">
        <v>168</v>
      </c>
      <c r="BK118" s="211">
        <f>SUM(BK119:BK138)</f>
        <v>0</v>
      </c>
    </row>
    <row r="119" s="2" customFormat="1" ht="24.15" customHeight="1">
      <c r="A119" s="39"/>
      <c r="B119" s="40"/>
      <c r="C119" s="212" t="s">
        <v>202</v>
      </c>
      <c r="D119" s="212" t="s">
        <v>169</v>
      </c>
      <c r="E119" s="213" t="s">
        <v>1411</v>
      </c>
      <c r="F119" s="214" t="s">
        <v>1412</v>
      </c>
      <c r="G119" s="215" t="s">
        <v>977</v>
      </c>
      <c r="H119" s="216">
        <v>0.024</v>
      </c>
      <c r="I119" s="217"/>
      <c r="J119" s="218">
        <f>ROUND(I119*H119,2)</f>
        <v>0</v>
      </c>
      <c r="K119" s="214" t="s">
        <v>911</v>
      </c>
      <c r="L119" s="219"/>
      <c r="M119" s="220" t="s">
        <v>19</v>
      </c>
      <c r="N119" s="221" t="s">
        <v>43</v>
      </c>
      <c r="O119" s="85"/>
      <c r="P119" s="222">
        <f>O119*H119</f>
        <v>0</v>
      </c>
      <c r="Q119" s="222">
        <v>1</v>
      </c>
      <c r="R119" s="222">
        <f>Q119*H119</f>
        <v>0.024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485</v>
      </c>
      <c r="AT119" s="224" t="s">
        <v>169</v>
      </c>
      <c r="AU119" s="224" t="s">
        <v>81</v>
      </c>
      <c r="AY119" s="18" t="s">
        <v>168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485</v>
      </c>
      <c r="BM119" s="224" t="s">
        <v>1780</v>
      </c>
    </row>
    <row r="120" s="2" customFormat="1">
      <c r="A120" s="39"/>
      <c r="B120" s="40"/>
      <c r="C120" s="41"/>
      <c r="D120" s="228" t="s">
        <v>207</v>
      </c>
      <c r="E120" s="41"/>
      <c r="F120" s="268" t="s">
        <v>1781</v>
      </c>
      <c r="G120" s="41"/>
      <c r="H120" s="41"/>
      <c r="I120" s="269"/>
      <c r="J120" s="41"/>
      <c r="K120" s="41"/>
      <c r="L120" s="45"/>
      <c r="M120" s="270"/>
      <c r="N120" s="27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207</v>
      </c>
      <c r="AU120" s="18" t="s">
        <v>81</v>
      </c>
    </row>
    <row r="121" s="13" customFormat="1">
      <c r="A121" s="13"/>
      <c r="B121" s="226"/>
      <c r="C121" s="227"/>
      <c r="D121" s="228" t="s">
        <v>176</v>
      </c>
      <c r="E121" s="229" t="s">
        <v>19</v>
      </c>
      <c r="F121" s="230" t="s">
        <v>1414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176</v>
      </c>
      <c r="AU121" s="236" t="s">
        <v>81</v>
      </c>
      <c r="AV121" s="13" t="s">
        <v>79</v>
      </c>
      <c r="AW121" s="13" t="s">
        <v>33</v>
      </c>
      <c r="AX121" s="13" t="s">
        <v>72</v>
      </c>
      <c r="AY121" s="236" t="s">
        <v>168</v>
      </c>
    </row>
    <row r="122" s="13" customFormat="1">
      <c r="A122" s="13"/>
      <c r="B122" s="226"/>
      <c r="C122" s="227"/>
      <c r="D122" s="228" t="s">
        <v>176</v>
      </c>
      <c r="E122" s="229" t="s">
        <v>19</v>
      </c>
      <c r="F122" s="230" t="s">
        <v>1782</v>
      </c>
      <c r="G122" s="227"/>
      <c r="H122" s="229" t="s">
        <v>19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176</v>
      </c>
      <c r="AU122" s="236" t="s">
        <v>81</v>
      </c>
      <c r="AV122" s="13" t="s">
        <v>79</v>
      </c>
      <c r="AW122" s="13" t="s">
        <v>33</v>
      </c>
      <c r="AX122" s="13" t="s">
        <v>72</v>
      </c>
      <c r="AY122" s="236" t="s">
        <v>168</v>
      </c>
    </row>
    <row r="123" s="14" customFormat="1">
      <c r="A123" s="14"/>
      <c r="B123" s="237"/>
      <c r="C123" s="238"/>
      <c r="D123" s="228" t="s">
        <v>176</v>
      </c>
      <c r="E123" s="239" t="s">
        <v>19</v>
      </c>
      <c r="F123" s="240" t="s">
        <v>1783</v>
      </c>
      <c r="G123" s="238"/>
      <c r="H123" s="241">
        <v>0.024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176</v>
      </c>
      <c r="AU123" s="247" t="s">
        <v>81</v>
      </c>
      <c r="AV123" s="14" t="s">
        <v>81</v>
      </c>
      <c r="AW123" s="14" t="s">
        <v>33</v>
      </c>
      <c r="AX123" s="14" t="s">
        <v>72</v>
      </c>
      <c r="AY123" s="247" t="s">
        <v>168</v>
      </c>
    </row>
    <row r="124" s="15" customFormat="1">
      <c r="A124" s="15"/>
      <c r="B124" s="248"/>
      <c r="C124" s="249"/>
      <c r="D124" s="228" t="s">
        <v>176</v>
      </c>
      <c r="E124" s="250" t="s">
        <v>19</v>
      </c>
      <c r="F124" s="251" t="s">
        <v>180</v>
      </c>
      <c r="G124" s="249"/>
      <c r="H124" s="252">
        <v>0.024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176</v>
      </c>
      <c r="AU124" s="258" t="s">
        <v>81</v>
      </c>
      <c r="AV124" s="15" t="s">
        <v>174</v>
      </c>
      <c r="AW124" s="15" t="s">
        <v>33</v>
      </c>
      <c r="AX124" s="15" t="s">
        <v>79</v>
      </c>
      <c r="AY124" s="258" t="s">
        <v>168</v>
      </c>
    </row>
    <row r="125" s="2" customFormat="1" ht="24.15" customHeight="1">
      <c r="A125" s="39"/>
      <c r="B125" s="40"/>
      <c r="C125" s="212" t="s">
        <v>209</v>
      </c>
      <c r="D125" s="212" t="s">
        <v>169</v>
      </c>
      <c r="E125" s="213" t="s">
        <v>1417</v>
      </c>
      <c r="F125" s="214" t="s">
        <v>1418</v>
      </c>
      <c r="G125" s="215" t="s">
        <v>224</v>
      </c>
      <c r="H125" s="216">
        <v>16</v>
      </c>
      <c r="I125" s="217"/>
      <c r="J125" s="218">
        <f>ROUND(I125*H125,2)</f>
        <v>0</v>
      </c>
      <c r="K125" s="214" t="s">
        <v>911</v>
      </c>
      <c r="L125" s="219"/>
      <c r="M125" s="220" t="s">
        <v>19</v>
      </c>
      <c r="N125" s="221" t="s">
        <v>43</v>
      </c>
      <c r="O125" s="85"/>
      <c r="P125" s="222">
        <f>O125*H125</f>
        <v>0</v>
      </c>
      <c r="Q125" s="222">
        <v>0.028000000000000001</v>
      </c>
      <c r="R125" s="222">
        <f>Q125*H125</f>
        <v>0.44800000000000001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250</v>
      </c>
      <c r="AT125" s="224" t="s">
        <v>169</v>
      </c>
      <c r="AU125" s="224" t="s">
        <v>81</v>
      </c>
      <c r="AY125" s="18" t="s">
        <v>168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251</v>
      </c>
      <c r="BM125" s="224" t="s">
        <v>1784</v>
      </c>
    </row>
    <row r="126" s="2" customFormat="1">
      <c r="A126" s="39"/>
      <c r="B126" s="40"/>
      <c r="C126" s="41"/>
      <c r="D126" s="228" t="s">
        <v>207</v>
      </c>
      <c r="E126" s="41"/>
      <c r="F126" s="268" t="s">
        <v>1781</v>
      </c>
      <c r="G126" s="41"/>
      <c r="H126" s="41"/>
      <c r="I126" s="269"/>
      <c r="J126" s="41"/>
      <c r="K126" s="41"/>
      <c r="L126" s="45"/>
      <c r="M126" s="270"/>
      <c r="N126" s="27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207</v>
      </c>
      <c r="AU126" s="18" t="s">
        <v>81</v>
      </c>
    </row>
    <row r="127" s="13" customFormat="1">
      <c r="A127" s="13"/>
      <c r="B127" s="226"/>
      <c r="C127" s="227"/>
      <c r="D127" s="228" t="s">
        <v>176</v>
      </c>
      <c r="E127" s="229" t="s">
        <v>19</v>
      </c>
      <c r="F127" s="230" t="s">
        <v>1785</v>
      </c>
      <c r="G127" s="227"/>
      <c r="H127" s="229" t="s">
        <v>19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176</v>
      </c>
      <c r="AU127" s="236" t="s">
        <v>81</v>
      </c>
      <c r="AV127" s="13" t="s">
        <v>79</v>
      </c>
      <c r="AW127" s="13" t="s">
        <v>33</v>
      </c>
      <c r="AX127" s="13" t="s">
        <v>72</v>
      </c>
      <c r="AY127" s="236" t="s">
        <v>168</v>
      </c>
    </row>
    <row r="128" s="13" customFormat="1">
      <c r="A128" s="13"/>
      <c r="B128" s="226"/>
      <c r="C128" s="227"/>
      <c r="D128" s="228" t="s">
        <v>176</v>
      </c>
      <c r="E128" s="229" t="s">
        <v>19</v>
      </c>
      <c r="F128" s="230" t="s">
        <v>1786</v>
      </c>
      <c r="G128" s="227"/>
      <c r="H128" s="229" t="s">
        <v>19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176</v>
      </c>
      <c r="AU128" s="236" t="s">
        <v>81</v>
      </c>
      <c r="AV128" s="13" t="s">
        <v>79</v>
      </c>
      <c r="AW128" s="13" t="s">
        <v>33</v>
      </c>
      <c r="AX128" s="13" t="s">
        <v>72</v>
      </c>
      <c r="AY128" s="236" t="s">
        <v>168</v>
      </c>
    </row>
    <row r="129" s="14" customFormat="1">
      <c r="A129" s="14"/>
      <c r="B129" s="237"/>
      <c r="C129" s="238"/>
      <c r="D129" s="228" t="s">
        <v>176</v>
      </c>
      <c r="E129" s="239" t="s">
        <v>19</v>
      </c>
      <c r="F129" s="240" t="s">
        <v>253</v>
      </c>
      <c r="G129" s="238"/>
      <c r="H129" s="241">
        <v>16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176</v>
      </c>
      <c r="AU129" s="247" t="s">
        <v>81</v>
      </c>
      <c r="AV129" s="14" t="s">
        <v>81</v>
      </c>
      <c r="AW129" s="14" t="s">
        <v>33</v>
      </c>
      <c r="AX129" s="14" t="s">
        <v>72</v>
      </c>
      <c r="AY129" s="247" t="s">
        <v>168</v>
      </c>
    </row>
    <row r="130" s="15" customFormat="1">
      <c r="A130" s="15"/>
      <c r="B130" s="248"/>
      <c r="C130" s="249"/>
      <c r="D130" s="228" t="s">
        <v>176</v>
      </c>
      <c r="E130" s="250" t="s">
        <v>19</v>
      </c>
      <c r="F130" s="251" t="s">
        <v>180</v>
      </c>
      <c r="G130" s="249"/>
      <c r="H130" s="252">
        <v>16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176</v>
      </c>
      <c r="AU130" s="258" t="s">
        <v>81</v>
      </c>
      <c r="AV130" s="15" t="s">
        <v>174</v>
      </c>
      <c r="AW130" s="15" t="s">
        <v>33</v>
      </c>
      <c r="AX130" s="15" t="s">
        <v>79</v>
      </c>
      <c r="AY130" s="258" t="s">
        <v>168</v>
      </c>
    </row>
    <row r="131" s="2" customFormat="1" ht="37.8" customHeight="1">
      <c r="A131" s="39"/>
      <c r="B131" s="40"/>
      <c r="C131" s="259" t="s">
        <v>173</v>
      </c>
      <c r="D131" s="259" t="s">
        <v>203</v>
      </c>
      <c r="E131" s="260" t="s">
        <v>1428</v>
      </c>
      <c r="F131" s="261" t="s">
        <v>1429</v>
      </c>
      <c r="G131" s="262" t="s">
        <v>224</v>
      </c>
      <c r="H131" s="263">
        <v>1</v>
      </c>
      <c r="I131" s="264"/>
      <c r="J131" s="265">
        <f>ROUND(I131*H131,2)</f>
        <v>0</v>
      </c>
      <c r="K131" s="261" t="s">
        <v>911</v>
      </c>
      <c r="L131" s="45"/>
      <c r="M131" s="266" t="s">
        <v>19</v>
      </c>
      <c r="N131" s="267" t="s">
        <v>43</v>
      </c>
      <c r="O131" s="85"/>
      <c r="P131" s="222">
        <f>O131*H131</f>
        <v>0</v>
      </c>
      <c r="Q131" s="222">
        <v>0.092759999999999995</v>
      </c>
      <c r="R131" s="222">
        <f>Q131*H131</f>
        <v>0.092759999999999995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174</v>
      </c>
      <c r="AT131" s="224" t="s">
        <v>203</v>
      </c>
      <c r="AU131" s="224" t="s">
        <v>81</v>
      </c>
      <c r="AY131" s="18" t="s">
        <v>168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174</v>
      </c>
      <c r="BM131" s="224" t="s">
        <v>1787</v>
      </c>
    </row>
    <row r="132" s="2" customFormat="1">
      <c r="A132" s="39"/>
      <c r="B132" s="40"/>
      <c r="C132" s="41"/>
      <c r="D132" s="279" t="s">
        <v>919</v>
      </c>
      <c r="E132" s="41"/>
      <c r="F132" s="280" t="s">
        <v>1431</v>
      </c>
      <c r="G132" s="41"/>
      <c r="H132" s="41"/>
      <c r="I132" s="269"/>
      <c r="J132" s="41"/>
      <c r="K132" s="41"/>
      <c r="L132" s="45"/>
      <c r="M132" s="270"/>
      <c r="N132" s="27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919</v>
      </c>
      <c r="AU132" s="18" t="s">
        <v>81</v>
      </c>
    </row>
    <row r="133" s="2" customFormat="1">
      <c r="A133" s="39"/>
      <c r="B133" s="40"/>
      <c r="C133" s="41"/>
      <c r="D133" s="228" t="s">
        <v>207</v>
      </c>
      <c r="E133" s="41"/>
      <c r="F133" s="268" t="s">
        <v>1781</v>
      </c>
      <c r="G133" s="41"/>
      <c r="H133" s="41"/>
      <c r="I133" s="269"/>
      <c r="J133" s="41"/>
      <c r="K133" s="41"/>
      <c r="L133" s="45"/>
      <c r="M133" s="270"/>
      <c r="N133" s="27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207</v>
      </c>
      <c r="AU133" s="18" t="s">
        <v>81</v>
      </c>
    </row>
    <row r="134" s="2" customFormat="1" ht="16.5" customHeight="1">
      <c r="A134" s="39"/>
      <c r="B134" s="40"/>
      <c r="C134" s="212" t="s">
        <v>216</v>
      </c>
      <c r="D134" s="212" t="s">
        <v>169</v>
      </c>
      <c r="E134" s="213" t="s">
        <v>1438</v>
      </c>
      <c r="F134" s="214" t="s">
        <v>1439</v>
      </c>
      <c r="G134" s="215" t="s">
        <v>917</v>
      </c>
      <c r="H134" s="216">
        <v>0.41299999999999998</v>
      </c>
      <c r="I134" s="217"/>
      <c r="J134" s="218">
        <f>ROUND(I134*H134,2)</f>
        <v>0</v>
      </c>
      <c r="K134" s="214" t="s">
        <v>911</v>
      </c>
      <c r="L134" s="219"/>
      <c r="M134" s="220" t="s">
        <v>19</v>
      </c>
      <c r="N134" s="221" t="s">
        <v>43</v>
      </c>
      <c r="O134" s="85"/>
      <c r="P134" s="222">
        <f>O134*H134</f>
        <v>0</v>
      </c>
      <c r="Q134" s="222">
        <v>2.4289999999999998</v>
      </c>
      <c r="R134" s="222">
        <f>Q134*H134</f>
        <v>1.003177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173</v>
      </c>
      <c r="AT134" s="224" t="s">
        <v>169</v>
      </c>
      <c r="AU134" s="224" t="s">
        <v>81</v>
      </c>
      <c r="AY134" s="18" t="s">
        <v>168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79</v>
      </c>
      <c r="BK134" s="225">
        <f>ROUND(I134*H134,2)</f>
        <v>0</v>
      </c>
      <c r="BL134" s="18" t="s">
        <v>174</v>
      </c>
      <c r="BM134" s="224" t="s">
        <v>1788</v>
      </c>
    </row>
    <row r="135" s="2" customFormat="1">
      <c r="A135" s="39"/>
      <c r="B135" s="40"/>
      <c r="C135" s="41"/>
      <c r="D135" s="228" t="s">
        <v>207</v>
      </c>
      <c r="E135" s="41"/>
      <c r="F135" s="268" t="s">
        <v>1781</v>
      </c>
      <c r="G135" s="41"/>
      <c r="H135" s="41"/>
      <c r="I135" s="269"/>
      <c r="J135" s="41"/>
      <c r="K135" s="41"/>
      <c r="L135" s="45"/>
      <c r="M135" s="270"/>
      <c r="N135" s="27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207</v>
      </c>
      <c r="AU135" s="18" t="s">
        <v>81</v>
      </c>
    </row>
    <row r="136" s="13" customFormat="1">
      <c r="A136" s="13"/>
      <c r="B136" s="226"/>
      <c r="C136" s="227"/>
      <c r="D136" s="228" t="s">
        <v>176</v>
      </c>
      <c r="E136" s="229" t="s">
        <v>19</v>
      </c>
      <c r="F136" s="230" t="s">
        <v>1444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176</v>
      </c>
      <c r="AU136" s="236" t="s">
        <v>81</v>
      </c>
      <c r="AV136" s="13" t="s">
        <v>79</v>
      </c>
      <c r="AW136" s="13" t="s">
        <v>33</v>
      </c>
      <c r="AX136" s="13" t="s">
        <v>72</v>
      </c>
      <c r="AY136" s="236" t="s">
        <v>168</v>
      </c>
    </row>
    <row r="137" s="14" customFormat="1">
      <c r="A137" s="14"/>
      <c r="B137" s="237"/>
      <c r="C137" s="238"/>
      <c r="D137" s="228" t="s">
        <v>176</v>
      </c>
      <c r="E137" s="239" t="s">
        <v>19</v>
      </c>
      <c r="F137" s="240" t="s">
        <v>1789</v>
      </c>
      <c r="G137" s="238"/>
      <c r="H137" s="241">
        <v>0.41299999999999998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176</v>
      </c>
      <c r="AU137" s="247" t="s">
        <v>81</v>
      </c>
      <c r="AV137" s="14" t="s">
        <v>81</v>
      </c>
      <c r="AW137" s="14" t="s">
        <v>33</v>
      </c>
      <c r="AX137" s="14" t="s">
        <v>72</v>
      </c>
      <c r="AY137" s="247" t="s">
        <v>168</v>
      </c>
    </row>
    <row r="138" s="15" customFormat="1">
      <c r="A138" s="15"/>
      <c r="B138" s="248"/>
      <c r="C138" s="249"/>
      <c r="D138" s="228" t="s">
        <v>176</v>
      </c>
      <c r="E138" s="250" t="s">
        <v>19</v>
      </c>
      <c r="F138" s="251" t="s">
        <v>180</v>
      </c>
      <c r="G138" s="249"/>
      <c r="H138" s="252">
        <v>0.41299999999999998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176</v>
      </c>
      <c r="AU138" s="258" t="s">
        <v>81</v>
      </c>
      <c r="AV138" s="15" t="s">
        <v>174</v>
      </c>
      <c r="AW138" s="15" t="s">
        <v>33</v>
      </c>
      <c r="AX138" s="15" t="s">
        <v>79</v>
      </c>
      <c r="AY138" s="258" t="s">
        <v>168</v>
      </c>
    </row>
    <row r="139" s="12" customFormat="1" ht="22.8" customHeight="1">
      <c r="A139" s="12"/>
      <c r="B139" s="198"/>
      <c r="C139" s="199"/>
      <c r="D139" s="200" t="s">
        <v>71</v>
      </c>
      <c r="E139" s="272" t="s">
        <v>216</v>
      </c>
      <c r="F139" s="272" t="s">
        <v>931</v>
      </c>
      <c r="G139" s="199"/>
      <c r="H139" s="199"/>
      <c r="I139" s="202"/>
      <c r="J139" s="273">
        <f>BK139</f>
        <v>0</v>
      </c>
      <c r="K139" s="199"/>
      <c r="L139" s="204"/>
      <c r="M139" s="205"/>
      <c r="N139" s="206"/>
      <c r="O139" s="206"/>
      <c r="P139" s="207">
        <f>SUM(P140:P149)</f>
        <v>0</v>
      </c>
      <c r="Q139" s="206"/>
      <c r="R139" s="207">
        <f>SUM(R140:R149)</f>
        <v>0</v>
      </c>
      <c r="S139" s="206"/>
      <c r="T139" s="208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79</v>
      </c>
      <c r="AT139" s="210" t="s">
        <v>71</v>
      </c>
      <c r="AU139" s="210" t="s">
        <v>79</v>
      </c>
      <c r="AY139" s="209" t="s">
        <v>168</v>
      </c>
      <c r="BK139" s="211">
        <f>SUM(BK140:BK149)</f>
        <v>0</v>
      </c>
    </row>
    <row r="140" s="2" customFormat="1" ht="37.8" customHeight="1">
      <c r="A140" s="39"/>
      <c r="B140" s="40"/>
      <c r="C140" s="259" t="s">
        <v>221</v>
      </c>
      <c r="D140" s="259" t="s">
        <v>203</v>
      </c>
      <c r="E140" s="260" t="s">
        <v>932</v>
      </c>
      <c r="F140" s="261" t="s">
        <v>933</v>
      </c>
      <c r="G140" s="262" t="s">
        <v>110</v>
      </c>
      <c r="H140" s="263">
        <v>1</v>
      </c>
      <c r="I140" s="264"/>
      <c r="J140" s="265">
        <f>ROUND(I140*H140,2)</f>
        <v>0</v>
      </c>
      <c r="K140" s="261" t="s">
        <v>19</v>
      </c>
      <c r="L140" s="45"/>
      <c r="M140" s="266" t="s">
        <v>19</v>
      </c>
      <c r="N140" s="267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174</v>
      </c>
      <c r="AT140" s="224" t="s">
        <v>203</v>
      </c>
      <c r="AU140" s="224" t="s">
        <v>81</v>
      </c>
      <c r="AY140" s="18" t="s">
        <v>168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174</v>
      </c>
      <c r="BM140" s="224" t="s">
        <v>1790</v>
      </c>
    </row>
    <row r="141" s="13" customFormat="1">
      <c r="A141" s="13"/>
      <c r="B141" s="226"/>
      <c r="C141" s="227"/>
      <c r="D141" s="228" t="s">
        <v>176</v>
      </c>
      <c r="E141" s="229" t="s">
        <v>19</v>
      </c>
      <c r="F141" s="230" t="s">
        <v>935</v>
      </c>
      <c r="G141" s="227"/>
      <c r="H141" s="229" t="s">
        <v>19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176</v>
      </c>
      <c r="AU141" s="236" t="s">
        <v>81</v>
      </c>
      <c r="AV141" s="13" t="s">
        <v>79</v>
      </c>
      <c r="AW141" s="13" t="s">
        <v>33</v>
      </c>
      <c r="AX141" s="13" t="s">
        <v>72</v>
      </c>
      <c r="AY141" s="236" t="s">
        <v>168</v>
      </c>
    </row>
    <row r="142" s="13" customFormat="1">
      <c r="A142" s="13"/>
      <c r="B142" s="226"/>
      <c r="C142" s="227"/>
      <c r="D142" s="228" t="s">
        <v>176</v>
      </c>
      <c r="E142" s="229" t="s">
        <v>19</v>
      </c>
      <c r="F142" s="230" t="s">
        <v>1791</v>
      </c>
      <c r="G142" s="227"/>
      <c r="H142" s="229" t="s">
        <v>19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176</v>
      </c>
      <c r="AU142" s="236" t="s">
        <v>81</v>
      </c>
      <c r="AV142" s="13" t="s">
        <v>79</v>
      </c>
      <c r="AW142" s="13" t="s">
        <v>33</v>
      </c>
      <c r="AX142" s="13" t="s">
        <v>72</v>
      </c>
      <c r="AY142" s="236" t="s">
        <v>168</v>
      </c>
    </row>
    <row r="143" s="14" customFormat="1">
      <c r="A143" s="14"/>
      <c r="B143" s="237"/>
      <c r="C143" s="238"/>
      <c r="D143" s="228" t="s">
        <v>176</v>
      </c>
      <c r="E143" s="239" t="s">
        <v>19</v>
      </c>
      <c r="F143" s="240" t="s">
        <v>1792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176</v>
      </c>
      <c r="AU143" s="247" t="s">
        <v>81</v>
      </c>
      <c r="AV143" s="14" t="s">
        <v>81</v>
      </c>
      <c r="AW143" s="14" t="s">
        <v>33</v>
      </c>
      <c r="AX143" s="14" t="s">
        <v>72</v>
      </c>
      <c r="AY143" s="247" t="s">
        <v>168</v>
      </c>
    </row>
    <row r="144" s="15" customFormat="1">
      <c r="A144" s="15"/>
      <c r="B144" s="248"/>
      <c r="C144" s="249"/>
      <c r="D144" s="228" t="s">
        <v>176</v>
      </c>
      <c r="E144" s="250" t="s">
        <v>19</v>
      </c>
      <c r="F144" s="251" t="s">
        <v>180</v>
      </c>
      <c r="G144" s="249"/>
      <c r="H144" s="252">
        <v>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176</v>
      </c>
      <c r="AU144" s="258" t="s">
        <v>81</v>
      </c>
      <c r="AV144" s="15" t="s">
        <v>174</v>
      </c>
      <c r="AW144" s="15" t="s">
        <v>33</v>
      </c>
      <c r="AX144" s="15" t="s">
        <v>79</v>
      </c>
      <c r="AY144" s="258" t="s">
        <v>168</v>
      </c>
    </row>
    <row r="145" s="2" customFormat="1" ht="49.05" customHeight="1">
      <c r="A145" s="39"/>
      <c r="B145" s="40"/>
      <c r="C145" s="259" t="s">
        <v>228</v>
      </c>
      <c r="D145" s="259" t="s">
        <v>203</v>
      </c>
      <c r="E145" s="260" t="s">
        <v>938</v>
      </c>
      <c r="F145" s="261" t="s">
        <v>939</v>
      </c>
      <c r="G145" s="262" t="s">
        <v>110</v>
      </c>
      <c r="H145" s="263">
        <v>1</v>
      </c>
      <c r="I145" s="264"/>
      <c r="J145" s="265">
        <f>ROUND(I145*H145,2)</f>
        <v>0</v>
      </c>
      <c r="K145" s="261" t="s">
        <v>19</v>
      </c>
      <c r="L145" s="45"/>
      <c r="M145" s="266" t="s">
        <v>19</v>
      </c>
      <c r="N145" s="267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174</v>
      </c>
      <c r="AT145" s="224" t="s">
        <v>203</v>
      </c>
      <c r="AU145" s="224" t="s">
        <v>81</v>
      </c>
      <c r="AY145" s="18" t="s">
        <v>168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174</v>
      </c>
      <c r="BM145" s="224" t="s">
        <v>1793</v>
      </c>
    </row>
    <row r="146" s="13" customFormat="1">
      <c r="A146" s="13"/>
      <c r="B146" s="226"/>
      <c r="C146" s="227"/>
      <c r="D146" s="228" t="s">
        <v>176</v>
      </c>
      <c r="E146" s="229" t="s">
        <v>19</v>
      </c>
      <c r="F146" s="230" t="s">
        <v>941</v>
      </c>
      <c r="G146" s="227"/>
      <c r="H146" s="229" t="s">
        <v>19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176</v>
      </c>
      <c r="AU146" s="236" t="s">
        <v>81</v>
      </c>
      <c r="AV146" s="13" t="s">
        <v>79</v>
      </c>
      <c r="AW146" s="13" t="s">
        <v>33</v>
      </c>
      <c r="AX146" s="13" t="s">
        <v>72</v>
      </c>
      <c r="AY146" s="236" t="s">
        <v>168</v>
      </c>
    </row>
    <row r="147" s="13" customFormat="1">
      <c r="A147" s="13"/>
      <c r="B147" s="226"/>
      <c r="C147" s="227"/>
      <c r="D147" s="228" t="s">
        <v>176</v>
      </c>
      <c r="E147" s="229" t="s">
        <v>19</v>
      </c>
      <c r="F147" s="230" t="s">
        <v>1791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176</v>
      </c>
      <c r="AU147" s="236" t="s">
        <v>81</v>
      </c>
      <c r="AV147" s="13" t="s">
        <v>79</v>
      </c>
      <c r="AW147" s="13" t="s">
        <v>33</v>
      </c>
      <c r="AX147" s="13" t="s">
        <v>72</v>
      </c>
      <c r="AY147" s="236" t="s">
        <v>168</v>
      </c>
    </row>
    <row r="148" s="14" customFormat="1">
      <c r="A148" s="14"/>
      <c r="B148" s="237"/>
      <c r="C148" s="238"/>
      <c r="D148" s="228" t="s">
        <v>176</v>
      </c>
      <c r="E148" s="239" t="s">
        <v>19</v>
      </c>
      <c r="F148" s="240" t="s">
        <v>1792</v>
      </c>
      <c r="G148" s="238"/>
      <c r="H148" s="241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176</v>
      </c>
      <c r="AU148" s="247" t="s">
        <v>81</v>
      </c>
      <c r="AV148" s="14" t="s">
        <v>81</v>
      </c>
      <c r="AW148" s="14" t="s">
        <v>33</v>
      </c>
      <c r="AX148" s="14" t="s">
        <v>72</v>
      </c>
      <c r="AY148" s="247" t="s">
        <v>168</v>
      </c>
    </row>
    <row r="149" s="15" customFormat="1">
      <c r="A149" s="15"/>
      <c r="B149" s="248"/>
      <c r="C149" s="249"/>
      <c r="D149" s="228" t="s">
        <v>176</v>
      </c>
      <c r="E149" s="250" t="s">
        <v>19</v>
      </c>
      <c r="F149" s="251" t="s">
        <v>180</v>
      </c>
      <c r="G149" s="249"/>
      <c r="H149" s="252">
        <v>1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176</v>
      </c>
      <c r="AU149" s="258" t="s">
        <v>81</v>
      </c>
      <c r="AV149" s="15" t="s">
        <v>174</v>
      </c>
      <c r="AW149" s="15" t="s">
        <v>33</v>
      </c>
      <c r="AX149" s="15" t="s">
        <v>79</v>
      </c>
      <c r="AY149" s="258" t="s">
        <v>168</v>
      </c>
    </row>
    <row r="150" s="12" customFormat="1" ht="25.92" customHeight="1">
      <c r="A150" s="12"/>
      <c r="B150" s="198"/>
      <c r="C150" s="199"/>
      <c r="D150" s="200" t="s">
        <v>71</v>
      </c>
      <c r="E150" s="201" t="s">
        <v>942</v>
      </c>
      <c r="F150" s="201" t="s">
        <v>943</v>
      </c>
      <c r="G150" s="199"/>
      <c r="H150" s="199"/>
      <c r="I150" s="202"/>
      <c r="J150" s="203">
        <f>BK150</f>
        <v>0</v>
      </c>
      <c r="K150" s="199"/>
      <c r="L150" s="204"/>
      <c r="M150" s="205"/>
      <c r="N150" s="206"/>
      <c r="O150" s="206"/>
      <c r="P150" s="207">
        <f>P151</f>
        <v>0</v>
      </c>
      <c r="Q150" s="206"/>
      <c r="R150" s="207">
        <f>R151</f>
        <v>0</v>
      </c>
      <c r="S150" s="206"/>
      <c r="T150" s="20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81</v>
      </c>
      <c r="AT150" s="210" t="s">
        <v>71</v>
      </c>
      <c r="AU150" s="210" t="s">
        <v>72</v>
      </c>
      <c r="AY150" s="209" t="s">
        <v>168</v>
      </c>
      <c r="BK150" s="211">
        <f>BK151</f>
        <v>0</v>
      </c>
    </row>
    <row r="151" s="12" customFormat="1" ht="22.8" customHeight="1">
      <c r="A151" s="12"/>
      <c r="B151" s="198"/>
      <c r="C151" s="199"/>
      <c r="D151" s="200" t="s">
        <v>71</v>
      </c>
      <c r="E151" s="272" t="s">
        <v>944</v>
      </c>
      <c r="F151" s="272" t="s">
        <v>945</v>
      </c>
      <c r="G151" s="199"/>
      <c r="H151" s="199"/>
      <c r="I151" s="202"/>
      <c r="J151" s="273">
        <f>BK151</f>
        <v>0</v>
      </c>
      <c r="K151" s="199"/>
      <c r="L151" s="204"/>
      <c r="M151" s="205"/>
      <c r="N151" s="206"/>
      <c r="O151" s="206"/>
      <c r="P151" s="207">
        <f>SUM(P152:P157)</f>
        <v>0</v>
      </c>
      <c r="Q151" s="206"/>
      <c r="R151" s="207">
        <f>SUM(R152:R157)</f>
        <v>0</v>
      </c>
      <c r="S151" s="206"/>
      <c r="T151" s="208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81</v>
      </c>
      <c r="AT151" s="210" t="s">
        <v>71</v>
      </c>
      <c r="AU151" s="210" t="s">
        <v>79</v>
      </c>
      <c r="AY151" s="209" t="s">
        <v>168</v>
      </c>
      <c r="BK151" s="211">
        <f>SUM(BK152:BK157)</f>
        <v>0</v>
      </c>
    </row>
    <row r="152" s="2" customFormat="1" ht="33" customHeight="1">
      <c r="A152" s="39"/>
      <c r="B152" s="40"/>
      <c r="C152" s="259" t="s">
        <v>227</v>
      </c>
      <c r="D152" s="259" t="s">
        <v>203</v>
      </c>
      <c r="E152" s="260" t="s">
        <v>946</v>
      </c>
      <c r="F152" s="261" t="s">
        <v>947</v>
      </c>
      <c r="G152" s="262" t="s">
        <v>224</v>
      </c>
      <c r="H152" s="263">
        <v>2</v>
      </c>
      <c r="I152" s="264"/>
      <c r="J152" s="265">
        <f>ROUND(I152*H152,2)</f>
        <v>0</v>
      </c>
      <c r="K152" s="261" t="s">
        <v>19</v>
      </c>
      <c r="L152" s="45"/>
      <c r="M152" s="266" t="s">
        <v>19</v>
      </c>
      <c r="N152" s="267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253</v>
      </c>
      <c r="AT152" s="224" t="s">
        <v>203</v>
      </c>
      <c r="AU152" s="224" t="s">
        <v>81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253</v>
      </c>
      <c r="BM152" s="224" t="s">
        <v>1794</v>
      </c>
    </row>
    <row r="153" s="13" customFormat="1">
      <c r="A153" s="13"/>
      <c r="B153" s="226"/>
      <c r="C153" s="227"/>
      <c r="D153" s="228" t="s">
        <v>176</v>
      </c>
      <c r="E153" s="229" t="s">
        <v>19</v>
      </c>
      <c r="F153" s="230" t="s">
        <v>941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176</v>
      </c>
      <c r="AU153" s="236" t="s">
        <v>81</v>
      </c>
      <c r="AV153" s="13" t="s">
        <v>79</v>
      </c>
      <c r="AW153" s="13" t="s">
        <v>33</v>
      </c>
      <c r="AX153" s="13" t="s">
        <v>72</v>
      </c>
      <c r="AY153" s="236" t="s">
        <v>168</v>
      </c>
    </row>
    <row r="154" s="13" customFormat="1">
      <c r="A154" s="13"/>
      <c r="B154" s="226"/>
      <c r="C154" s="227"/>
      <c r="D154" s="228" t="s">
        <v>176</v>
      </c>
      <c r="E154" s="229" t="s">
        <v>19</v>
      </c>
      <c r="F154" s="230" t="s">
        <v>1791</v>
      </c>
      <c r="G154" s="227"/>
      <c r="H154" s="229" t="s">
        <v>19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176</v>
      </c>
      <c r="AU154" s="236" t="s">
        <v>81</v>
      </c>
      <c r="AV154" s="13" t="s">
        <v>79</v>
      </c>
      <c r="AW154" s="13" t="s">
        <v>33</v>
      </c>
      <c r="AX154" s="13" t="s">
        <v>72</v>
      </c>
      <c r="AY154" s="236" t="s">
        <v>168</v>
      </c>
    </row>
    <row r="155" s="14" customFormat="1">
      <c r="A155" s="14"/>
      <c r="B155" s="237"/>
      <c r="C155" s="238"/>
      <c r="D155" s="228" t="s">
        <v>176</v>
      </c>
      <c r="E155" s="239" t="s">
        <v>19</v>
      </c>
      <c r="F155" s="240" t="s">
        <v>81</v>
      </c>
      <c r="G155" s="238"/>
      <c r="H155" s="241">
        <v>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176</v>
      </c>
      <c r="AU155" s="247" t="s">
        <v>81</v>
      </c>
      <c r="AV155" s="14" t="s">
        <v>81</v>
      </c>
      <c r="AW155" s="14" t="s">
        <v>33</v>
      </c>
      <c r="AX155" s="14" t="s">
        <v>72</v>
      </c>
      <c r="AY155" s="247" t="s">
        <v>168</v>
      </c>
    </row>
    <row r="156" s="15" customFormat="1">
      <c r="A156" s="15"/>
      <c r="B156" s="248"/>
      <c r="C156" s="249"/>
      <c r="D156" s="228" t="s">
        <v>176</v>
      </c>
      <c r="E156" s="250" t="s">
        <v>19</v>
      </c>
      <c r="F156" s="251" t="s">
        <v>180</v>
      </c>
      <c r="G156" s="249"/>
      <c r="H156" s="252">
        <v>2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176</v>
      </c>
      <c r="AU156" s="258" t="s">
        <v>81</v>
      </c>
      <c r="AV156" s="15" t="s">
        <v>174</v>
      </c>
      <c r="AW156" s="15" t="s">
        <v>33</v>
      </c>
      <c r="AX156" s="15" t="s">
        <v>79</v>
      </c>
      <c r="AY156" s="258" t="s">
        <v>168</v>
      </c>
    </row>
    <row r="157" s="2" customFormat="1" ht="16.5" customHeight="1">
      <c r="A157" s="39"/>
      <c r="B157" s="40"/>
      <c r="C157" s="212" t="s">
        <v>238</v>
      </c>
      <c r="D157" s="212" t="s">
        <v>169</v>
      </c>
      <c r="E157" s="213" t="s">
        <v>949</v>
      </c>
      <c r="F157" s="214" t="s">
        <v>950</v>
      </c>
      <c r="G157" s="215" t="s">
        <v>951</v>
      </c>
      <c r="H157" s="216">
        <v>1</v>
      </c>
      <c r="I157" s="217"/>
      <c r="J157" s="218">
        <f>ROUND(I157*H157,2)</f>
        <v>0</v>
      </c>
      <c r="K157" s="214" t="s">
        <v>19</v>
      </c>
      <c r="L157" s="219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324</v>
      </c>
      <c r="AT157" s="224" t="s">
        <v>169</v>
      </c>
      <c r="AU157" s="224" t="s">
        <v>81</v>
      </c>
      <c r="AY157" s="18" t="s">
        <v>168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253</v>
      </c>
      <c r="BM157" s="224" t="s">
        <v>1795</v>
      </c>
    </row>
    <row r="158" s="12" customFormat="1" ht="25.92" customHeight="1">
      <c r="A158" s="12"/>
      <c r="B158" s="198"/>
      <c r="C158" s="199"/>
      <c r="D158" s="200" t="s">
        <v>71</v>
      </c>
      <c r="E158" s="201" t="s">
        <v>169</v>
      </c>
      <c r="F158" s="201" t="s">
        <v>953</v>
      </c>
      <c r="G158" s="199"/>
      <c r="H158" s="199"/>
      <c r="I158" s="202"/>
      <c r="J158" s="203">
        <f>BK158</f>
        <v>0</v>
      </c>
      <c r="K158" s="199"/>
      <c r="L158" s="204"/>
      <c r="M158" s="205"/>
      <c r="N158" s="206"/>
      <c r="O158" s="206"/>
      <c r="P158" s="207">
        <f>P159+SUM(P160:P164)+P187</f>
        <v>0</v>
      </c>
      <c r="Q158" s="206"/>
      <c r="R158" s="207">
        <f>R159+SUM(R160:R164)+R187</f>
        <v>70.549620000000004</v>
      </c>
      <c r="S158" s="206"/>
      <c r="T158" s="208">
        <f>T159+SUM(T160:T164)+T187</f>
        <v>16.773500000000002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186</v>
      </c>
      <c r="AT158" s="210" t="s">
        <v>71</v>
      </c>
      <c r="AU158" s="210" t="s">
        <v>72</v>
      </c>
      <c r="AY158" s="209" t="s">
        <v>168</v>
      </c>
      <c r="BK158" s="211">
        <f>BK159+SUM(BK160:BK164)+BK187</f>
        <v>0</v>
      </c>
    </row>
    <row r="159" s="2" customFormat="1" ht="37.8" customHeight="1">
      <c r="A159" s="39"/>
      <c r="B159" s="40"/>
      <c r="C159" s="212" t="s">
        <v>243</v>
      </c>
      <c r="D159" s="212" t="s">
        <v>169</v>
      </c>
      <c r="E159" s="213" t="s">
        <v>954</v>
      </c>
      <c r="F159" s="214" t="s">
        <v>955</v>
      </c>
      <c r="G159" s="215" t="s">
        <v>110</v>
      </c>
      <c r="H159" s="216">
        <v>20</v>
      </c>
      <c r="I159" s="217"/>
      <c r="J159" s="218">
        <f>ROUND(I159*H159,2)</f>
        <v>0</v>
      </c>
      <c r="K159" s="214" t="s">
        <v>911</v>
      </c>
      <c r="L159" s="219"/>
      <c r="M159" s="220" t="s">
        <v>19</v>
      </c>
      <c r="N159" s="221" t="s">
        <v>43</v>
      </c>
      <c r="O159" s="85"/>
      <c r="P159" s="222">
        <f>O159*H159</f>
        <v>0</v>
      </c>
      <c r="Q159" s="222">
        <v>0.00013999999999999999</v>
      </c>
      <c r="R159" s="222">
        <f>Q159*H159</f>
        <v>0.0027999999999999995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250</v>
      </c>
      <c r="AT159" s="224" t="s">
        <v>169</v>
      </c>
      <c r="AU159" s="224" t="s">
        <v>79</v>
      </c>
      <c r="AY159" s="18" t="s">
        <v>168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251</v>
      </c>
      <c r="BM159" s="224" t="s">
        <v>1796</v>
      </c>
    </row>
    <row r="160" s="2" customFormat="1" ht="37.8" customHeight="1">
      <c r="A160" s="39"/>
      <c r="B160" s="40"/>
      <c r="C160" s="259" t="s">
        <v>8</v>
      </c>
      <c r="D160" s="259" t="s">
        <v>203</v>
      </c>
      <c r="E160" s="260" t="s">
        <v>957</v>
      </c>
      <c r="F160" s="261" t="s">
        <v>958</v>
      </c>
      <c r="G160" s="262" t="s">
        <v>110</v>
      </c>
      <c r="H160" s="263">
        <v>1127</v>
      </c>
      <c r="I160" s="264"/>
      <c r="J160" s="265">
        <f>ROUND(I160*H160,2)</f>
        <v>0</v>
      </c>
      <c r="K160" s="261" t="s">
        <v>911</v>
      </c>
      <c r="L160" s="45"/>
      <c r="M160" s="266" t="s">
        <v>19</v>
      </c>
      <c r="N160" s="267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79</v>
      </c>
      <c r="AT160" s="224" t="s">
        <v>203</v>
      </c>
      <c r="AU160" s="224" t="s">
        <v>79</v>
      </c>
      <c r="AY160" s="18" t="s">
        <v>168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79</v>
      </c>
      <c r="BM160" s="224" t="s">
        <v>1797</v>
      </c>
    </row>
    <row r="161" s="2" customFormat="1">
      <c r="A161" s="39"/>
      <c r="B161" s="40"/>
      <c r="C161" s="41"/>
      <c r="D161" s="279" t="s">
        <v>919</v>
      </c>
      <c r="E161" s="41"/>
      <c r="F161" s="280" t="s">
        <v>960</v>
      </c>
      <c r="G161" s="41"/>
      <c r="H161" s="41"/>
      <c r="I161" s="269"/>
      <c r="J161" s="41"/>
      <c r="K161" s="41"/>
      <c r="L161" s="45"/>
      <c r="M161" s="270"/>
      <c r="N161" s="27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919</v>
      </c>
      <c r="AU161" s="18" t="s">
        <v>79</v>
      </c>
    </row>
    <row r="162" s="2" customFormat="1" ht="44.25" customHeight="1">
      <c r="A162" s="39"/>
      <c r="B162" s="40"/>
      <c r="C162" s="259" t="s">
        <v>253</v>
      </c>
      <c r="D162" s="259" t="s">
        <v>203</v>
      </c>
      <c r="E162" s="260" t="s">
        <v>961</v>
      </c>
      <c r="F162" s="261" t="s">
        <v>962</v>
      </c>
      <c r="G162" s="262" t="s">
        <v>910</v>
      </c>
      <c r="H162" s="263">
        <v>1075</v>
      </c>
      <c r="I162" s="264"/>
      <c r="J162" s="265">
        <f>ROUND(I162*H162,2)</f>
        <v>0</v>
      </c>
      <c r="K162" s="261" t="s">
        <v>911</v>
      </c>
      <c r="L162" s="45"/>
      <c r="M162" s="266" t="s">
        <v>19</v>
      </c>
      <c r="N162" s="267" t="s">
        <v>43</v>
      </c>
      <c r="O162" s="85"/>
      <c r="P162" s="222">
        <f>O162*H162</f>
        <v>0</v>
      </c>
      <c r="Q162" s="222">
        <v>2.0000000000000002E-05</v>
      </c>
      <c r="R162" s="222">
        <f>Q162*H162</f>
        <v>0.021500000000000002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79</v>
      </c>
      <c r="AT162" s="224" t="s">
        <v>203</v>
      </c>
      <c r="AU162" s="224" t="s">
        <v>79</v>
      </c>
      <c r="AY162" s="18" t="s">
        <v>168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79</v>
      </c>
      <c r="BM162" s="224" t="s">
        <v>1798</v>
      </c>
    </row>
    <row r="163" s="2" customFormat="1">
      <c r="A163" s="39"/>
      <c r="B163" s="40"/>
      <c r="C163" s="41"/>
      <c r="D163" s="279" t="s">
        <v>919</v>
      </c>
      <c r="E163" s="41"/>
      <c r="F163" s="280" t="s">
        <v>964</v>
      </c>
      <c r="G163" s="41"/>
      <c r="H163" s="41"/>
      <c r="I163" s="269"/>
      <c r="J163" s="41"/>
      <c r="K163" s="41"/>
      <c r="L163" s="45"/>
      <c r="M163" s="270"/>
      <c r="N163" s="27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919</v>
      </c>
      <c r="AU163" s="18" t="s">
        <v>79</v>
      </c>
    </row>
    <row r="164" s="12" customFormat="1" ht="22.8" customHeight="1">
      <c r="A164" s="12"/>
      <c r="B164" s="198"/>
      <c r="C164" s="199"/>
      <c r="D164" s="200" t="s">
        <v>71</v>
      </c>
      <c r="E164" s="272" t="s">
        <v>1799</v>
      </c>
      <c r="F164" s="272" t="s">
        <v>1800</v>
      </c>
      <c r="G164" s="199"/>
      <c r="H164" s="199"/>
      <c r="I164" s="202"/>
      <c r="J164" s="273">
        <f>BK164</f>
        <v>0</v>
      </c>
      <c r="K164" s="199"/>
      <c r="L164" s="204"/>
      <c r="M164" s="205"/>
      <c r="N164" s="206"/>
      <c r="O164" s="206"/>
      <c r="P164" s="207">
        <f>SUM(P165:P186)</f>
        <v>0</v>
      </c>
      <c r="Q164" s="206"/>
      <c r="R164" s="207">
        <f>SUM(R165:R186)</f>
        <v>0.6623</v>
      </c>
      <c r="S164" s="206"/>
      <c r="T164" s="208">
        <f>SUM(T165:T186)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186</v>
      </c>
      <c r="AT164" s="210" t="s">
        <v>71</v>
      </c>
      <c r="AU164" s="210" t="s">
        <v>79</v>
      </c>
      <c r="AY164" s="209" t="s">
        <v>168</v>
      </c>
      <c r="BK164" s="211">
        <f>SUM(BK165:BK186)</f>
        <v>0</v>
      </c>
    </row>
    <row r="165" s="2" customFormat="1" ht="24.15" customHeight="1">
      <c r="A165" s="39"/>
      <c r="B165" s="40"/>
      <c r="C165" s="259" t="s">
        <v>258</v>
      </c>
      <c r="D165" s="259" t="s">
        <v>203</v>
      </c>
      <c r="E165" s="260" t="s">
        <v>1801</v>
      </c>
      <c r="F165" s="261" t="s">
        <v>1802</v>
      </c>
      <c r="G165" s="262" t="s">
        <v>224</v>
      </c>
      <c r="H165" s="263">
        <v>40</v>
      </c>
      <c r="I165" s="264"/>
      <c r="J165" s="265">
        <f>ROUND(I165*H165,2)</f>
        <v>0</v>
      </c>
      <c r="K165" s="261" t="s">
        <v>911</v>
      </c>
      <c r="L165" s="45"/>
      <c r="M165" s="266" t="s">
        <v>19</v>
      </c>
      <c r="N165" s="267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251</v>
      </c>
      <c r="AT165" s="224" t="s">
        <v>203</v>
      </c>
      <c r="AU165" s="224" t="s">
        <v>81</v>
      </c>
      <c r="AY165" s="18" t="s">
        <v>168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251</v>
      </c>
      <c r="BM165" s="224" t="s">
        <v>1803</v>
      </c>
    </row>
    <row r="166" s="2" customFormat="1">
      <c r="A166" s="39"/>
      <c r="B166" s="40"/>
      <c r="C166" s="41"/>
      <c r="D166" s="279" t="s">
        <v>919</v>
      </c>
      <c r="E166" s="41"/>
      <c r="F166" s="280" t="s">
        <v>1804</v>
      </c>
      <c r="G166" s="41"/>
      <c r="H166" s="41"/>
      <c r="I166" s="269"/>
      <c r="J166" s="41"/>
      <c r="K166" s="41"/>
      <c r="L166" s="45"/>
      <c r="M166" s="270"/>
      <c r="N166" s="27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919</v>
      </c>
      <c r="AU166" s="18" t="s">
        <v>81</v>
      </c>
    </row>
    <row r="167" s="2" customFormat="1">
      <c r="A167" s="39"/>
      <c r="B167" s="40"/>
      <c r="C167" s="41"/>
      <c r="D167" s="228" t="s">
        <v>207</v>
      </c>
      <c r="E167" s="41"/>
      <c r="F167" s="268" t="s">
        <v>1805</v>
      </c>
      <c r="G167" s="41"/>
      <c r="H167" s="41"/>
      <c r="I167" s="269"/>
      <c r="J167" s="41"/>
      <c r="K167" s="41"/>
      <c r="L167" s="45"/>
      <c r="M167" s="270"/>
      <c r="N167" s="27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207</v>
      </c>
      <c r="AU167" s="18" t="s">
        <v>81</v>
      </c>
    </row>
    <row r="168" s="2" customFormat="1" ht="24.15" customHeight="1">
      <c r="A168" s="39"/>
      <c r="B168" s="40"/>
      <c r="C168" s="212" t="s">
        <v>233</v>
      </c>
      <c r="D168" s="212" t="s">
        <v>169</v>
      </c>
      <c r="E168" s="213" t="s">
        <v>1806</v>
      </c>
      <c r="F168" s="214" t="s">
        <v>1807</v>
      </c>
      <c r="G168" s="215" t="s">
        <v>224</v>
      </c>
      <c r="H168" s="216">
        <v>40</v>
      </c>
      <c r="I168" s="217"/>
      <c r="J168" s="218">
        <f>ROUND(I168*H168,2)</f>
        <v>0</v>
      </c>
      <c r="K168" s="214" t="s">
        <v>911</v>
      </c>
      <c r="L168" s="219"/>
      <c r="M168" s="220" t="s">
        <v>19</v>
      </c>
      <c r="N168" s="221" t="s">
        <v>43</v>
      </c>
      <c r="O168" s="85"/>
      <c r="P168" s="222">
        <f>O168*H168</f>
        <v>0</v>
      </c>
      <c r="Q168" s="222">
        <v>9.0000000000000006E-05</v>
      </c>
      <c r="R168" s="222">
        <f>Q168*H168</f>
        <v>0.0036000000000000003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250</v>
      </c>
      <c r="AT168" s="224" t="s">
        <v>169</v>
      </c>
      <c r="AU168" s="224" t="s">
        <v>81</v>
      </c>
      <c r="AY168" s="18" t="s">
        <v>168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251</v>
      </c>
      <c r="BM168" s="224" t="s">
        <v>1808</v>
      </c>
    </row>
    <row r="169" s="2" customFormat="1">
      <c r="A169" s="39"/>
      <c r="B169" s="40"/>
      <c r="C169" s="41"/>
      <c r="D169" s="228" t="s">
        <v>207</v>
      </c>
      <c r="E169" s="41"/>
      <c r="F169" s="268" t="s">
        <v>1805</v>
      </c>
      <c r="G169" s="41"/>
      <c r="H169" s="41"/>
      <c r="I169" s="269"/>
      <c r="J169" s="41"/>
      <c r="K169" s="41"/>
      <c r="L169" s="45"/>
      <c r="M169" s="270"/>
      <c r="N169" s="27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207</v>
      </c>
      <c r="AU169" s="18" t="s">
        <v>81</v>
      </c>
    </row>
    <row r="170" s="2" customFormat="1" ht="24.15" customHeight="1">
      <c r="A170" s="39"/>
      <c r="B170" s="40"/>
      <c r="C170" s="259" t="s">
        <v>267</v>
      </c>
      <c r="D170" s="259" t="s">
        <v>203</v>
      </c>
      <c r="E170" s="260" t="s">
        <v>1809</v>
      </c>
      <c r="F170" s="261" t="s">
        <v>1810</v>
      </c>
      <c r="G170" s="262" t="s">
        <v>110</v>
      </c>
      <c r="H170" s="263">
        <v>40</v>
      </c>
      <c r="I170" s="264"/>
      <c r="J170" s="265">
        <f>ROUND(I170*H170,2)</f>
        <v>0</v>
      </c>
      <c r="K170" s="261" t="s">
        <v>911</v>
      </c>
      <c r="L170" s="45"/>
      <c r="M170" s="266" t="s">
        <v>19</v>
      </c>
      <c r="N170" s="267" t="s">
        <v>43</v>
      </c>
      <c r="O170" s="85"/>
      <c r="P170" s="222">
        <f>O170*H170</f>
        <v>0</v>
      </c>
      <c r="Q170" s="222">
        <v>0.00247</v>
      </c>
      <c r="R170" s="222">
        <f>Q170*H170</f>
        <v>0.098799999999999999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251</v>
      </c>
      <c r="AT170" s="224" t="s">
        <v>203</v>
      </c>
      <c r="AU170" s="224" t="s">
        <v>81</v>
      </c>
      <c r="AY170" s="18" t="s">
        <v>168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251</v>
      </c>
      <c r="BM170" s="224" t="s">
        <v>1811</v>
      </c>
    </row>
    <row r="171" s="2" customFormat="1">
      <c r="A171" s="39"/>
      <c r="B171" s="40"/>
      <c r="C171" s="41"/>
      <c r="D171" s="279" t="s">
        <v>919</v>
      </c>
      <c r="E171" s="41"/>
      <c r="F171" s="280" t="s">
        <v>1812</v>
      </c>
      <c r="G171" s="41"/>
      <c r="H171" s="41"/>
      <c r="I171" s="269"/>
      <c r="J171" s="41"/>
      <c r="K171" s="41"/>
      <c r="L171" s="45"/>
      <c r="M171" s="270"/>
      <c r="N171" s="27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919</v>
      </c>
      <c r="AU171" s="18" t="s">
        <v>81</v>
      </c>
    </row>
    <row r="172" s="13" customFormat="1">
      <c r="A172" s="13"/>
      <c r="B172" s="226"/>
      <c r="C172" s="227"/>
      <c r="D172" s="228" t="s">
        <v>176</v>
      </c>
      <c r="E172" s="229" t="s">
        <v>19</v>
      </c>
      <c r="F172" s="230" t="s">
        <v>1813</v>
      </c>
      <c r="G172" s="227"/>
      <c r="H172" s="229" t="s">
        <v>19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176</v>
      </c>
      <c r="AU172" s="236" t="s">
        <v>81</v>
      </c>
      <c r="AV172" s="13" t="s">
        <v>79</v>
      </c>
      <c r="AW172" s="13" t="s">
        <v>33</v>
      </c>
      <c r="AX172" s="13" t="s">
        <v>72</v>
      </c>
      <c r="AY172" s="236" t="s">
        <v>168</v>
      </c>
    </row>
    <row r="173" s="14" customFormat="1">
      <c r="A173" s="14"/>
      <c r="B173" s="237"/>
      <c r="C173" s="238"/>
      <c r="D173" s="228" t="s">
        <v>176</v>
      </c>
      <c r="E173" s="239" t="s">
        <v>19</v>
      </c>
      <c r="F173" s="240" t="s">
        <v>113</v>
      </c>
      <c r="G173" s="238"/>
      <c r="H173" s="241">
        <v>40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176</v>
      </c>
      <c r="AU173" s="247" t="s">
        <v>81</v>
      </c>
      <c r="AV173" s="14" t="s">
        <v>81</v>
      </c>
      <c r="AW173" s="14" t="s">
        <v>33</v>
      </c>
      <c r="AX173" s="14" t="s">
        <v>72</v>
      </c>
      <c r="AY173" s="247" t="s">
        <v>168</v>
      </c>
    </row>
    <row r="174" s="15" customFormat="1">
      <c r="A174" s="15"/>
      <c r="B174" s="248"/>
      <c r="C174" s="249"/>
      <c r="D174" s="228" t="s">
        <v>176</v>
      </c>
      <c r="E174" s="250" t="s">
        <v>19</v>
      </c>
      <c r="F174" s="251" t="s">
        <v>180</v>
      </c>
      <c r="G174" s="249"/>
      <c r="H174" s="252">
        <v>40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176</v>
      </c>
      <c r="AU174" s="258" t="s">
        <v>81</v>
      </c>
      <c r="AV174" s="15" t="s">
        <v>174</v>
      </c>
      <c r="AW174" s="15" t="s">
        <v>33</v>
      </c>
      <c r="AX174" s="15" t="s">
        <v>79</v>
      </c>
      <c r="AY174" s="258" t="s">
        <v>168</v>
      </c>
    </row>
    <row r="175" s="2" customFormat="1" ht="16.5" customHeight="1">
      <c r="A175" s="39"/>
      <c r="B175" s="40"/>
      <c r="C175" s="212" t="s">
        <v>272</v>
      </c>
      <c r="D175" s="212" t="s">
        <v>169</v>
      </c>
      <c r="E175" s="213" t="s">
        <v>1814</v>
      </c>
      <c r="F175" s="214" t="s">
        <v>1815</v>
      </c>
      <c r="G175" s="215" t="s">
        <v>110</v>
      </c>
      <c r="H175" s="216">
        <v>40</v>
      </c>
      <c r="I175" s="217"/>
      <c r="J175" s="218">
        <f>ROUND(I175*H175,2)</f>
        <v>0</v>
      </c>
      <c r="K175" s="214" t="s">
        <v>911</v>
      </c>
      <c r="L175" s="219"/>
      <c r="M175" s="220" t="s">
        <v>19</v>
      </c>
      <c r="N175" s="221" t="s">
        <v>43</v>
      </c>
      <c r="O175" s="85"/>
      <c r="P175" s="222">
        <f>O175*H175</f>
        <v>0</v>
      </c>
      <c r="Q175" s="222">
        <v>0.012</v>
      </c>
      <c r="R175" s="222">
        <f>Q175*H175</f>
        <v>0.47999999999999998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173</v>
      </c>
      <c r="AT175" s="224" t="s">
        <v>169</v>
      </c>
      <c r="AU175" s="224" t="s">
        <v>81</v>
      </c>
      <c r="AY175" s="18" t="s">
        <v>168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174</v>
      </c>
      <c r="BM175" s="224" t="s">
        <v>1816</v>
      </c>
    </row>
    <row r="176" s="13" customFormat="1">
      <c r="A176" s="13"/>
      <c r="B176" s="226"/>
      <c r="C176" s="227"/>
      <c r="D176" s="228" t="s">
        <v>176</v>
      </c>
      <c r="E176" s="229" t="s">
        <v>19</v>
      </c>
      <c r="F176" s="230" t="s">
        <v>1817</v>
      </c>
      <c r="G176" s="227"/>
      <c r="H176" s="229" t="s">
        <v>19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176</v>
      </c>
      <c r="AU176" s="236" t="s">
        <v>81</v>
      </c>
      <c r="AV176" s="13" t="s">
        <v>79</v>
      </c>
      <c r="AW176" s="13" t="s">
        <v>33</v>
      </c>
      <c r="AX176" s="13" t="s">
        <v>72</v>
      </c>
      <c r="AY176" s="236" t="s">
        <v>168</v>
      </c>
    </row>
    <row r="177" s="14" customFormat="1">
      <c r="A177" s="14"/>
      <c r="B177" s="237"/>
      <c r="C177" s="238"/>
      <c r="D177" s="228" t="s">
        <v>176</v>
      </c>
      <c r="E177" s="239" t="s">
        <v>19</v>
      </c>
      <c r="F177" s="240" t="s">
        <v>113</v>
      </c>
      <c r="G177" s="238"/>
      <c r="H177" s="241">
        <v>40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176</v>
      </c>
      <c r="AU177" s="247" t="s">
        <v>81</v>
      </c>
      <c r="AV177" s="14" t="s">
        <v>81</v>
      </c>
      <c r="AW177" s="14" t="s">
        <v>33</v>
      </c>
      <c r="AX177" s="14" t="s">
        <v>72</v>
      </c>
      <c r="AY177" s="247" t="s">
        <v>168</v>
      </c>
    </row>
    <row r="178" s="15" customFormat="1">
      <c r="A178" s="15"/>
      <c r="B178" s="248"/>
      <c r="C178" s="249"/>
      <c r="D178" s="228" t="s">
        <v>176</v>
      </c>
      <c r="E178" s="250" t="s">
        <v>19</v>
      </c>
      <c r="F178" s="251" t="s">
        <v>180</v>
      </c>
      <c r="G178" s="249"/>
      <c r="H178" s="252">
        <v>40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176</v>
      </c>
      <c r="AU178" s="258" t="s">
        <v>81</v>
      </c>
      <c r="AV178" s="15" t="s">
        <v>174</v>
      </c>
      <c r="AW178" s="15" t="s">
        <v>33</v>
      </c>
      <c r="AX178" s="15" t="s">
        <v>79</v>
      </c>
      <c r="AY178" s="258" t="s">
        <v>168</v>
      </c>
    </row>
    <row r="179" s="2" customFormat="1" ht="16.5" customHeight="1">
      <c r="A179" s="39"/>
      <c r="B179" s="40"/>
      <c r="C179" s="212" t="s">
        <v>7</v>
      </c>
      <c r="D179" s="212" t="s">
        <v>169</v>
      </c>
      <c r="E179" s="213" t="s">
        <v>1818</v>
      </c>
      <c r="F179" s="214" t="s">
        <v>1819</v>
      </c>
      <c r="G179" s="215" t="s">
        <v>110</v>
      </c>
      <c r="H179" s="216">
        <v>40</v>
      </c>
      <c r="I179" s="217"/>
      <c r="J179" s="218">
        <f>ROUND(I179*H179,2)</f>
        <v>0</v>
      </c>
      <c r="K179" s="214" t="s">
        <v>911</v>
      </c>
      <c r="L179" s="219"/>
      <c r="M179" s="220" t="s">
        <v>19</v>
      </c>
      <c r="N179" s="221" t="s">
        <v>43</v>
      </c>
      <c r="O179" s="85"/>
      <c r="P179" s="222">
        <f>O179*H179</f>
        <v>0</v>
      </c>
      <c r="Q179" s="222">
        <v>0.0019499999999999999</v>
      </c>
      <c r="R179" s="222">
        <f>Q179*H179</f>
        <v>0.078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173</v>
      </c>
      <c r="AT179" s="224" t="s">
        <v>169</v>
      </c>
      <c r="AU179" s="224" t="s">
        <v>81</v>
      </c>
      <c r="AY179" s="18" t="s">
        <v>168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174</v>
      </c>
      <c r="BM179" s="224" t="s">
        <v>1820</v>
      </c>
    </row>
    <row r="180" s="13" customFormat="1">
      <c r="A180" s="13"/>
      <c r="B180" s="226"/>
      <c r="C180" s="227"/>
      <c r="D180" s="228" t="s">
        <v>176</v>
      </c>
      <c r="E180" s="229" t="s">
        <v>19</v>
      </c>
      <c r="F180" s="230" t="s">
        <v>1821</v>
      </c>
      <c r="G180" s="227"/>
      <c r="H180" s="229" t="s">
        <v>19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176</v>
      </c>
      <c r="AU180" s="236" t="s">
        <v>81</v>
      </c>
      <c r="AV180" s="13" t="s">
        <v>79</v>
      </c>
      <c r="AW180" s="13" t="s">
        <v>33</v>
      </c>
      <c r="AX180" s="13" t="s">
        <v>72</v>
      </c>
      <c r="AY180" s="236" t="s">
        <v>168</v>
      </c>
    </row>
    <row r="181" s="14" customFormat="1">
      <c r="A181" s="14"/>
      <c r="B181" s="237"/>
      <c r="C181" s="238"/>
      <c r="D181" s="228" t="s">
        <v>176</v>
      </c>
      <c r="E181" s="239" t="s">
        <v>19</v>
      </c>
      <c r="F181" s="240" t="s">
        <v>113</v>
      </c>
      <c r="G181" s="238"/>
      <c r="H181" s="241">
        <v>40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176</v>
      </c>
      <c r="AU181" s="247" t="s">
        <v>81</v>
      </c>
      <c r="AV181" s="14" t="s">
        <v>81</v>
      </c>
      <c r="AW181" s="14" t="s">
        <v>33</v>
      </c>
      <c r="AX181" s="14" t="s">
        <v>72</v>
      </c>
      <c r="AY181" s="247" t="s">
        <v>168</v>
      </c>
    </row>
    <row r="182" s="15" customFormat="1">
      <c r="A182" s="15"/>
      <c r="B182" s="248"/>
      <c r="C182" s="249"/>
      <c r="D182" s="228" t="s">
        <v>176</v>
      </c>
      <c r="E182" s="250" t="s">
        <v>19</v>
      </c>
      <c r="F182" s="251" t="s">
        <v>180</v>
      </c>
      <c r="G182" s="249"/>
      <c r="H182" s="252">
        <v>40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176</v>
      </c>
      <c r="AU182" s="258" t="s">
        <v>81</v>
      </c>
      <c r="AV182" s="15" t="s">
        <v>174</v>
      </c>
      <c r="AW182" s="15" t="s">
        <v>33</v>
      </c>
      <c r="AX182" s="15" t="s">
        <v>79</v>
      </c>
      <c r="AY182" s="258" t="s">
        <v>168</v>
      </c>
    </row>
    <row r="183" s="2" customFormat="1" ht="16.5" customHeight="1">
      <c r="A183" s="39"/>
      <c r="B183" s="40"/>
      <c r="C183" s="212" t="s">
        <v>281</v>
      </c>
      <c r="D183" s="212" t="s">
        <v>169</v>
      </c>
      <c r="E183" s="213" t="s">
        <v>1822</v>
      </c>
      <c r="F183" s="214" t="s">
        <v>1823</v>
      </c>
      <c r="G183" s="215" t="s">
        <v>224</v>
      </c>
      <c r="H183" s="216">
        <v>19</v>
      </c>
      <c r="I183" s="217"/>
      <c r="J183" s="218">
        <f>ROUND(I183*H183,2)</f>
        <v>0</v>
      </c>
      <c r="K183" s="214" t="s">
        <v>911</v>
      </c>
      <c r="L183" s="219"/>
      <c r="M183" s="220" t="s">
        <v>19</v>
      </c>
      <c r="N183" s="221" t="s">
        <v>43</v>
      </c>
      <c r="O183" s="85"/>
      <c r="P183" s="222">
        <f>O183*H183</f>
        <v>0</v>
      </c>
      <c r="Q183" s="222">
        <v>0.00010000000000000001</v>
      </c>
      <c r="R183" s="222">
        <f>Q183*H183</f>
        <v>0.0019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173</v>
      </c>
      <c r="AT183" s="224" t="s">
        <v>169</v>
      </c>
      <c r="AU183" s="224" t="s">
        <v>81</v>
      </c>
      <c r="AY183" s="18" t="s">
        <v>168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79</v>
      </c>
      <c r="BK183" s="225">
        <f>ROUND(I183*H183,2)</f>
        <v>0</v>
      </c>
      <c r="BL183" s="18" t="s">
        <v>174</v>
      </c>
      <c r="BM183" s="224" t="s">
        <v>1824</v>
      </c>
    </row>
    <row r="184" s="13" customFormat="1">
      <c r="A184" s="13"/>
      <c r="B184" s="226"/>
      <c r="C184" s="227"/>
      <c r="D184" s="228" t="s">
        <v>176</v>
      </c>
      <c r="E184" s="229" t="s">
        <v>19</v>
      </c>
      <c r="F184" s="230" t="s">
        <v>1825</v>
      </c>
      <c r="G184" s="227"/>
      <c r="H184" s="229" t="s">
        <v>19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176</v>
      </c>
      <c r="AU184" s="236" t="s">
        <v>81</v>
      </c>
      <c r="AV184" s="13" t="s">
        <v>79</v>
      </c>
      <c r="AW184" s="13" t="s">
        <v>33</v>
      </c>
      <c r="AX184" s="13" t="s">
        <v>72</v>
      </c>
      <c r="AY184" s="236" t="s">
        <v>168</v>
      </c>
    </row>
    <row r="185" s="14" customFormat="1">
      <c r="A185" s="14"/>
      <c r="B185" s="237"/>
      <c r="C185" s="238"/>
      <c r="D185" s="228" t="s">
        <v>176</v>
      </c>
      <c r="E185" s="239" t="s">
        <v>19</v>
      </c>
      <c r="F185" s="240" t="s">
        <v>267</v>
      </c>
      <c r="G185" s="238"/>
      <c r="H185" s="241">
        <v>19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176</v>
      </c>
      <c r="AU185" s="247" t="s">
        <v>81</v>
      </c>
      <c r="AV185" s="14" t="s">
        <v>81</v>
      </c>
      <c r="AW185" s="14" t="s">
        <v>33</v>
      </c>
      <c r="AX185" s="14" t="s">
        <v>72</v>
      </c>
      <c r="AY185" s="247" t="s">
        <v>168</v>
      </c>
    </row>
    <row r="186" s="15" customFormat="1">
      <c r="A186" s="15"/>
      <c r="B186" s="248"/>
      <c r="C186" s="249"/>
      <c r="D186" s="228" t="s">
        <v>176</v>
      </c>
      <c r="E186" s="250" t="s">
        <v>19</v>
      </c>
      <c r="F186" s="251" t="s">
        <v>180</v>
      </c>
      <c r="G186" s="249"/>
      <c r="H186" s="252">
        <v>19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176</v>
      </c>
      <c r="AU186" s="258" t="s">
        <v>81</v>
      </c>
      <c r="AV186" s="15" t="s">
        <v>174</v>
      </c>
      <c r="AW186" s="15" t="s">
        <v>33</v>
      </c>
      <c r="AX186" s="15" t="s">
        <v>79</v>
      </c>
      <c r="AY186" s="258" t="s">
        <v>168</v>
      </c>
    </row>
    <row r="187" s="12" customFormat="1" ht="22.8" customHeight="1">
      <c r="A187" s="12"/>
      <c r="B187" s="198"/>
      <c r="C187" s="199"/>
      <c r="D187" s="200" t="s">
        <v>71</v>
      </c>
      <c r="E187" s="272" t="s">
        <v>965</v>
      </c>
      <c r="F187" s="272" t="s">
        <v>966</v>
      </c>
      <c r="G187" s="199"/>
      <c r="H187" s="199"/>
      <c r="I187" s="202"/>
      <c r="J187" s="273">
        <f>BK187</f>
        <v>0</v>
      </c>
      <c r="K187" s="199"/>
      <c r="L187" s="204"/>
      <c r="M187" s="205"/>
      <c r="N187" s="206"/>
      <c r="O187" s="206"/>
      <c r="P187" s="207">
        <f>SUM(P188:P274)</f>
        <v>0</v>
      </c>
      <c r="Q187" s="206"/>
      <c r="R187" s="207">
        <f>SUM(R188:R274)</f>
        <v>69.863020000000006</v>
      </c>
      <c r="S187" s="206"/>
      <c r="T187" s="208">
        <f>SUM(T188:T274)</f>
        <v>16.773500000000002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186</v>
      </c>
      <c r="AT187" s="210" t="s">
        <v>71</v>
      </c>
      <c r="AU187" s="210" t="s">
        <v>79</v>
      </c>
      <c r="AY187" s="209" t="s">
        <v>168</v>
      </c>
      <c r="BK187" s="211">
        <f>SUM(BK188:BK274)</f>
        <v>0</v>
      </c>
    </row>
    <row r="188" s="2" customFormat="1" ht="16.5" customHeight="1">
      <c r="A188" s="39"/>
      <c r="B188" s="40"/>
      <c r="C188" s="212" t="s">
        <v>285</v>
      </c>
      <c r="D188" s="212" t="s">
        <v>169</v>
      </c>
      <c r="E188" s="213" t="s">
        <v>975</v>
      </c>
      <c r="F188" s="214" t="s">
        <v>976</v>
      </c>
      <c r="G188" s="215" t="s">
        <v>977</v>
      </c>
      <c r="H188" s="216">
        <v>61.200000000000003</v>
      </c>
      <c r="I188" s="217"/>
      <c r="J188" s="218">
        <f>ROUND(I188*H188,2)</f>
        <v>0</v>
      </c>
      <c r="K188" s="214" t="s">
        <v>911</v>
      </c>
      <c r="L188" s="219"/>
      <c r="M188" s="220" t="s">
        <v>19</v>
      </c>
      <c r="N188" s="221" t="s">
        <v>43</v>
      </c>
      <c r="O188" s="85"/>
      <c r="P188" s="222">
        <f>O188*H188</f>
        <v>0</v>
      </c>
      <c r="Q188" s="222">
        <v>1</v>
      </c>
      <c r="R188" s="222">
        <f>Q188*H188</f>
        <v>61.200000000000003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250</v>
      </c>
      <c r="AT188" s="224" t="s">
        <v>169</v>
      </c>
      <c r="AU188" s="224" t="s">
        <v>81</v>
      </c>
      <c r="AY188" s="18" t="s">
        <v>168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79</v>
      </c>
      <c r="BK188" s="225">
        <f>ROUND(I188*H188,2)</f>
        <v>0</v>
      </c>
      <c r="BL188" s="18" t="s">
        <v>251</v>
      </c>
      <c r="BM188" s="224" t="s">
        <v>1826</v>
      </c>
    </row>
    <row r="189" s="13" customFormat="1">
      <c r="A189" s="13"/>
      <c r="B189" s="226"/>
      <c r="C189" s="227"/>
      <c r="D189" s="228" t="s">
        <v>176</v>
      </c>
      <c r="E189" s="229" t="s">
        <v>19</v>
      </c>
      <c r="F189" s="230" t="s">
        <v>979</v>
      </c>
      <c r="G189" s="227"/>
      <c r="H189" s="229" t="s">
        <v>19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176</v>
      </c>
      <c r="AU189" s="236" t="s">
        <v>81</v>
      </c>
      <c r="AV189" s="13" t="s">
        <v>79</v>
      </c>
      <c r="AW189" s="13" t="s">
        <v>33</v>
      </c>
      <c r="AX189" s="13" t="s">
        <v>72</v>
      </c>
      <c r="AY189" s="236" t="s">
        <v>168</v>
      </c>
    </row>
    <row r="190" s="14" customFormat="1">
      <c r="A190" s="14"/>
      <c r="B190" s="237"/>
      <c r="C190" s="238"/>
      <c r="D190" s="228" t="s">
        <v>176</v>
      </c>
      <c r="E190" s="239" t="s">
        <v>19</v>
      </c>
      <c r="F190" s="240" t="s">
        <v>1827</v>
      </c>
      <c r="G190" s="238"/>
      <c r="H190" s="241">
        <v>61.200000000000003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176</v>
      </c>
      <c r="AU190" s="247" t="s">
        <v>81</v>
      </c>
      <c r="AV190" s="14" t="s">
        <v>81</v>
      </c>
      <c r="AW190" s="14" t="s">
        <v>33</v>
      </c>
      <c r="AX190" s="14" t="s">
        <v>79</v>
      </c>
      <c r="AY190" s="247" t="s">
        <v>168</v>
      </c>
    </row>
    <row r="191" s="2" customFormat="1" ht="24.15" customHeight="1">
      <c r="A191" s="39"/>
      <c r="B191" s="40"/>
      <c r="C191" s="259" t="s">
        <v>289</v>
      </c>
      <c r="D191" s="259" t="s">
        <v>203</v>
      </c>
      <c r="E191" s="260" t="s">
        <v>967</v>
      </c>
      <c r="F191" s="261" t="s">
        <v>968</v>
      </c>
      <c r="G191" s="262" t="s">
        <v>314</v>
      </c>
      <c r="H191" s="263">
        <v>0.84999999999999998</v>
      </c>
      <c r="I191" s="264"/>
      <c r="J191" s="265">
        <f>ROUND(I191*H191,2)</f>
        <v>0</v>
      </c>
      <c r="K191" s="261" t="s">
        <v>911</v>
      </c>
      <c r="L191" s="45"/>
      <c r="M191" s="266" t="s">
        <v>19</v>
      </c>
      <c r="N191" s="267" t="s">
        <v>43</v>
      </c>
      <c r="O191" s="85"/>
      <c r="P191" s="222">
        <f>O191*H191</f>
        <v>0</v>
      </c>
      <c r="Q191" s="222">
        <v>0.0088000000000000005</v>
      </c>
      <c r="R191" s="222">
        <f>Q191*H191</f>
        <v>0.0074800000000000005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174</v>
      </c>
      <c r="AT191" s="224" t="s">
        <v>203</v>
      </c>
      <c r="AU191" s="224" t="s">
        <v>81</v>
      </c>
      <c r="AY191" s="18" t="s">
        <v>168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79</v>
      </c>
      <c r="BK191" s="225">
        <f>ROUND(I191*H191,2)</f>
        <v>0</v>
      </c>
      <c r="BL191" s="18" t="s">
        <v>174</v>
      </c>
      <c r="BM191" s="224" t="s">
        <v>1828</v>
      </c>
    </row>
    <row r="192" s="2" customFormat="1">
      <c r="A192" s="39"/>
      <c r="B192" s="40"/>
      <c r="C192" s="41"/>
      <c r="D192" s="279" t="s">
        <v>919</v>
      </c>
      <c r="E192" s="41"/>
      <c r="F192" s="280" t="s">
        <v>970</v>
      </c>
      <c r="G192" s="41"/>
      <c r="H192" s="41"/>
      <c r="I192" s="269"/>
      <c r="J192" s="41"/>
      <c r="K192" s="41"/>
      <c r="L192" s="45"/>
      <c r="M192" s="270"/>
      <c r="N192" s="27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919</v>
      </c>
      <c r="AU192" s="18" t="s">
        <v>81</v>
      </c>
    </row>
    <row r="193" s="2" customFormat="1" ht="24.15" customHeight="1">
      <c r="A193" s="39"/>
      <c r="B193" s="40"/>
      <c r="C193" s="259" t="s">
        <v>293</v>
      </c>
      <c r="D193" s="259" t="s">
        <v>203</v>
      </c>
      <c r="E193" s="260" t="s">
        <v>971</v>
      </c>
      <c r="F193" s="261" t="s">
        <v>972</v>
      </c>
      <c r="G193" s="262" t="s">
        <v>314</v>
      </c>
      <c r="H193" s="263">
        <v>1.2</v>
      </c>
      <c r="I193" s="264"/>
      <c r="J193" s="265">
        <f>ROUND(I193*H193,2)</f>
        <v>0</v>
      </c>
      <c r="K193" s="261" t="s">
        <v>911</v>
      </c>
      <c r="L193" s="45"/>
      <c r="M193" s="266" t="s">
        <v>19</v>
      </c>
      <c r="N193" s="267" t="s">
        <v>43</v>
      </c>
      <c r="O193" s="85"/>
      <c r="P193" s="222">
        <f>O193*H193</f>
        <v>0</v>
      </c>
      <c r="Q193" s="222">
        <v>0.0088000000000000005</v>
      </c>
      <c r="R193" s="222">
        <f>Q193*H193</f>
        <v>0.01056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251</v>
      </c>
      <c r="AT193" s="224" t="s">
        <v>203</v>
      </c>
      <c r="AU193" s="224" t="s">
        <v>81</v>
      </c>
      <c r="AY193" s="18" t="s">
        <v>168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79</v>
      </c>
      <c r="BK193" s="225">
        <f>ROUND(I193*H193,2)</f>
        <v>0</v>
      </c>
      <c r="BL193" s="18" t="s">
        <v>251</v>
      </c>
      <c r="BM193" s="224" t="s">
        <v>1829</v>
      </c>
    </row>
    <row r="194" s="2" customFormat="1">
      <c r="A194" s="39"/>
      <c r="B194" s="40"/>
      <c r="C194" s="41"/>
      <c r="D194" s="279" t="s">
        <v>919</v>
      </c>
      <c r="E194" s="41"/>
      <c r="F194" s="280" t="s">
        <v>974</v>
      </c>
      <c r="G194" s="41"/>
      <c r="H194" s="41"/>
      <c r="I194" s="269"/>
      <c r="J194" s="41"/>
      <c r="K194" s="41"/>
      <c r="L194" s="45"/>
      <c r="M194" s="270"/>
      <c r="N194" s="27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919</v>
      </c>
      <c r="AU194" s="18" t="s">
        <v>81</v>
      </c>
    </row>
    <row r="195" s="2" customFormat="1" ht="55.5" customHeight="1">
      <c r="A195" s="39"/>
      <c r="B195" s="40"/>
      <c r="C195" s="259" t="s">
        <v>299</v>
      </c>
      <c r="D195" s="259" t="s">
        <v>203</v>
      </c>
      <c r="E195" s="260" t="s">
        <v>981</v>
      </c>
      <c r="F195" s="261" t="s">
        <v>982</v>
      </c>
      <c r="G195" s="262" t="s">
        <v>917</v>
      </c>
      <c r="H195" s="263">
        <v>6.1200000000000001</v>
      </c>
      <c r="I195" s="264"/>
      <c r="J195" s="265">
        <f>ROUND(I195*H195,2)</f>
        <v>0</v>
      </c>
      <c r="K195" s="261" t="s">
        <v>911</v>
      </c>
      <c r="L195" s="45"/>
      <c r="M195" s="266" t="s">
        <v>19</v>
      </c>
      <c r="N195" s="267" t="s">
        <v>43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251</v>
      </c>
      <c r="AT195" s="224" t="s">
        <v>203</v>
      </c>
      <c r="AU195" s="224" t="s">
        <v>81</v>
      </c>
      <c r="AY195" s="18" t="s">
        <v>168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79</v>
      </c>
      <c r="BK195" s="225">
        <f>ROUND(I195*H195,2)</f>
        <v>0</v>
      </c>
      <c r="BL195" s="18" t="s">
        <v>251</v>
      </c>
      <c r="BM195" s="224" t="s">
        <v>1830</v>
      </c>
    </row>
    <row r="196" s="2" customFormat="1">
      <c r="A196" s="39"/>
      <c r="B196" s="40"/>
      <c r="C196" s="41"/>
      <c r="D196" s="279" t="s">
        <v>919</v>
      </c>
      <c r="E196" s="41"/>
      <c r="F196" s="280" t="s">
        <v>984</v>
      </c>
      <c r="G196" s="41"/>
      <c r="H196" s="41"/>
      <c r="I196" s="269"/>
      <c r="J196" s="41"/>
      <c r="K196" s="41"/>
      <c r="L196" s="45"/>
      <c r="M196" s="270"/>
      <c r="N196" s="27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919</v>
      </c>
      <c r="AU196" s="18" t="s">
        <v>81</v>
      </c>
    </row>
    <row r="197" s="13" customFormat="1">
      <c r="A197" s="13"/>
      <c r="B197" s="226"/>
      <c r="C197" s="227"/>
      <c r="D197" s="228" t="s">
        <v>176</v>
      </c>
      <c r="E197" s="229" t="s">
        <v>19</v>
      </c>
      <c r="F197" s="230" t="s">
        <v>1831</v>
      </c>
      <c r="G197" s="227"/>
      <c r="H197" s="229" t="s">
        <v>19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176</v>
      </c>
      <c r="AU197" s="236" t="s">
        <v>81</v>
      </c>
      <c r="AV197" s="13" t="s">
        <v>79</v>
      </c>
      <c r="AW197" s="13" t="s">
        <v>33</v>
      </c>
      <c r="AX197" s="13" t="s">
        <v>72</v>
      </c>
      <c r="AY197" s="236" t="s">
        <v>168</v>
      </c>
    </row>
    <row r="198" s="14" customFormat="1">
      <c r="A198" s="14"/>
      <c r="B198" s="237"/>
      <c r="C198" s="238"/>
      <c r="D198" s="228" t="s">
        <v>176</v>
      </c>
      <c r="E198" s="239" t="s">
        <v>19</v>
      </c>
      <c r="F198" s="240" t="s">
        <v>1832</v>
      </c>
      <c r="G198" s="238"/>
      <c r="H198" s="241">
        <v>1.1200000000000001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176</v>
      </c>
      <c r="AU198" s="247" t="s">
        <v>81</v>
      </c>
      <c r="AV198" s="14" t="s">
        <v>81</v>
      </c>
      <c r="AW198" s="14" t="s">
        <v>33</v>
      </c>
      <c r="AX198" s="14" t="s">
        <v>72</v>
      </c>
      <c r="AY198" s="247" t="s">
        <v>168</v>
      </c>
    </row>
    <row r="199" s="13" customFormat="1">
      <c r="A199" s="13"/>
      <c r="B199" s="226"/>
      <c r="C199" s="227"/>
      <c r="D199" s="228" t="s">
        <v>176</v>
      </c>
      <c r="E199" s="229" t="s">
        <v>19</v>
      </c>
      <c r="F199" s="230" t="s">
        <v>987</v>
      </c>
      <c r="G199" s="227"/>
      <c r="H199" s="229" t="s">
        <v>19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176</v>
      </c>
      <c r="AU199" s="236" t="s">
        <v>81</v>
      </c>
      <c r="AV199" s="13" t="s">
        <v>79</v>
      </c>
      <c r="AW199" s="13" t="s">
        <v>33</v>
      </c>
      <c r="AX199" s="13" t="s">
        <v>72</v>
      </c>
      <c r="AY199" s="236" t="s">
        <v>168</v>
      </c>
    </row>
    <row r="200" s="14" customFormat="1">
      <c r="A200" s="14"/>
      <c r="B200" s="237"/>
      <c r="C200" s="238"/>
      <c r="D200" s="228" t="s">
        <v>176</v>
      </c>
      <c r="E200" s="239" t="s">
        <v>19</v>
      </c>
      <c r="F200" s="240" t="s">
        <v>988</v>
      </c>
      <c r="G200" s="238"/>
      <c r="H200" s="241">
        <v>2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176</v>
      </c>
      <c r="AU200" s="247" t="s">
        <v>81</v>
      </c>
      <c r="AV200" s="14" t="s">
        <v>81</v>
      </c>
      <c r="AW200" s="14" t="s">
        <v>33</v>
      </c>
      <c r="AX200" s="14" t="s">
        <v>72</v>
      </c>
      <c r="AY200" s="247" t="s">
        <v>168</v>
      </c>
    </row>
    <row r="201" s="13" customFormat="1">
      <c r="A201" s="13"/>
      <c r="B201" s="226"/>
      <c r="C201" s="227"/>
      <c r="D201" s="228" t="s">
        <v>176</v>
      </c>
      <c r="E201" s="229" t="s">
        <v>19</v>
      </c>
      <c r="F201" s="230" t="s">
        <v>989</v>
      </c>
      <c r="G201" s="227"/>
      <c r="H201" s="229" t="s">
        <v>19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176</v>
      </c>
      <c r="AU201" s="236" t="s">
        <v>81</v>
      </c>
      <c r="AV201" s="13" t="s">
        <v>79</v>
      </c>
      <c r="AW201" s="13" t="s">
        <v>33</v>
      </c>
      <c r="AX201" s="13" t="s">
        <v>72</v>
      </c>
      <c r="AY201" s="236" t="s">
        <v>168</v>
      </c>
    </row>
    <row r="202" s="14" customFormat="1">
      <c r="A202" s="14"/>
      <c r="B202" s="237"/>
      <c r="C202" s="238"/>
      <c r="D202" s="228" t="s">
        <v>176</v>
      </c>
      <c r="E202" s="239" t="s">
        <v>19</v>
      </c>
      <c r="F202" s="240" t="s">
        <v>1833</v>
      </c>
      <c r="G202" s="238"/>
      <c r="H202" s="241">
        <v>3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176</v>
      </c>
      <c r="AU202" s="247" t="s">
        <v>81</v>
      </c>
      <c r="AV202" s="14" t="s">
        <v>81</v>
      </c>
      <c r="AW202" s="14" t="s">
        <v>33</v>
      </c>
      <c r="AX202" s="14" t="s">
        <v>72</v>
      </c>
      <c r="AY202" s="247" t="s">
        <v>168</v>
      </c>
    </row>
    <row r="203" s="15" customFormat="1">
      <c r="A203" s="15"/>
      <c r="B203" s="248"/>
      <c r="C203" s="249"/>
      <c r="D203" s="228" t="s">
        <v>176</v>
      </c>
      <c r="E203" s="250" t="s">
        <v>1760</v>
      </c>
      <c r="F203" s="251" t="s">
        <v>180</v>
      </c>
      <c r="G203" s="249"/>
      <c r="H203" s="252">
        <v>6.1200000000000001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176</v>
      </c>
      <c r="AU203" s="258" t="s">
        <v>81</v>
      </c>
      <c r="AV203" s="15" t="s">
        <v>174</v>
      </c>
      <c r="AW203" s="15" t="s">
        <v>33</v>
      </c>
      <c r="AX203" s="15" t="s">
        <v>79</v>
      </c>
      <c r="AY203" s="258" t="s">
        <v>168</v>
      </c>
    </row>
    <row r="204" s="2" customFormat="1" ht="49.05" customHeight="1">
      <c r="A204" s="39"/>
      <c r="B204" s="40"/>
      <c r="C204" s="259" t="s">
        <v>303</v>
      </c>
      <c r="D204" s="259" t="s">
        <v>203</v>
      </c>
      <c r="E204" s="260" t="s">
        <v>991</v>
      </c>
      <c r="F204" s="261" t="s">
        <v>992</v>
      </c>
      <c r="G204" s="262" t="s">
        <v>917</v>
      </c>
      <c r="H204" s="263">
        <v>6.1200000000000001</v>
      </c>
      <c r="I204" s="264"/>
      <c r="J204" s="265">
        <f>ROUND(I204*H204,2)</f>
        <v>0</v>
      </c>
      <c r="K204" s="261" t="s">
        <v>911</v>
      </c>
      <c r="L204" s="45"/>
      <c r="M204" s="266" t="s">
        <v>19</v>
      </c>
      <c r="N204" s="267" t="s">
        <v>43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251</v>
      </c>
      <c r="AT204" s="224" t="s">
        <v>203</v>
      </c>
      <c r="AU204" s="224" t="s">
        <v>81</v>
      </c>
      <c r="AY204" s="18" t="s">
        <v>168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79</v>
      </c>
      <c r="BK204" s="225">
        <f>ROUND(I204*H204,2)</f>
        <v>0</v>
      </c>
      <c r="BL204" s="18" t="s">
        <v>251</v>
      </c>
      <c r="BM204" s="224" t="s">
        <v>1834</v>
      </c>
    </row>
    <row r="205" s="2" customFormat="1">
      <c r="A205" s="39"/>
      <c r="B205" s="40"/>
      <c r="C205" s="41"/>
      <c r="D205" s="279" t="s">
        <v>919</v>
      </c>
      <c r="E205" s="41"/>
      <c r="F205" s="280" t="s">
        <v>994</v>
      </c>
      <c r="G205" s="41"/>
      <c r="H205" s="41"/>
      <c r="I205" s="269"/>
      <c r="J205" s="41"/>
      <c r="K205" s="41"/>
      <c r="L205" s="45"/>
      <c r="M205" s="270"/>
      <c r="N205" s="27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919</v>
      </c>
      <c r="AU205" s="18" t="s">
        <v>81</v>
      </c>
    </row>
    <row r="206" s="14" customFormat="1">
      <c r="A206" s="14"/>
      <c r="B206" s="237"/>
      <c r="C206" s="238"/>
      <c r="D206" s="228" t="s">
        <v>176</v>
      </c>
      <c r="E206" s="239" t="s">
        <v>19</v>
      </c>
      <c r="F206" s="240" t="s">
        <v>1760</v>
      </c>
      <c r="G206" s="238"/>
      <c r="H206" s="241">
        <v>6.1200000000000001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176</v>
      </c>
      <c r="AU206" s="247" t="s">
        <v>81</v>
      </c>
      <c r="AV206" s="14" t="s">
        <v>81</v>
      </c>
      <c r="AW206" s="14" t="s">
        <v>33</v>
      </c>
      <c r="AX206" s="14" t="s">
        <v>79</v>
      </c>
      <c r="AY206" s="247" t="s">
        <v>168</v>
      </c>
    </row>
    <row r="207" s="2" customFormat="1" ht="66.75" customHeight="1">
      <c r="A207" s="39"/>
      <c r="B207" s="40"/>
      <c r="C207" s="259" t="s">
        <v>307</v>
      </c>
      <c r="D207" s="259" t="s">
        <v>203</v>
      </c>
      <c r="E207" s="260" t="s">
        <v>995</v>
      </c>
      <c r="F207" s="261" t="s">
        <v>996</v>
      </c>
      <c r="G207" s="262" t="s">
        <v>110</v>
      </c>
      <c r="H207" s="263">
        <v>400</v>
      </c>
      <c r="I207" s="264"/>
      <c r="J207" s="265">
        <f>ROUND(I207*H207,2)</f>
        <v>0</v>
      </c>
      <c r="K207" s="261" t="s">
        <v>911</v>
      </c>
      <c r="L207" s="45"/>
      <c r="M207" s="266" t="s">
        <v>19</v>
      </c>
      <c r="N207" s="267" t="s">
        <v>43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251</v>
      </c>
      <c r="AT207" s="224" t="s">
        <v>203</v>
      </c>
      <c r="AU207" s="224" t="s">
        <v>81</v>
      </c>
      <c r="AY207" s="18" t="s">
        <v>168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79</v>
      </c>
      <c r="BK207" s="225">
        <f>ROUND(I207*H207,2)</f>
        <v>0</v>
      </c>
      <c r="BL207" s="18" t="s">
        <v>251</v>
      </c>
      <c r="BM207" s="224" t="s">
        <v>1835</v>
      </c>
    </row>
    <row r="208" s="2" customFormat="1">
      <c r="A208" s="39"/>
      <c r="B208" s="40"/>
      <c r="C208" s="41"/>
      <c r="D208" s="279" t="s">
        <v>919</v>
      </c>
      <c r="E208" s="41"/>
      <c r="F208" s="280" t="s">
        <v>998</v>
      </c>
      <c r="G208" s="41"/>
      <c r="H208" s="41"/>
      <c r="I208" s="269"/>
      <c r="J208" s="41"/>
      <c r="K208" s="41"/>
      <c r="L208" s="45"/>
      <c r="M208" s="270"/>
      <c r="N208" s="27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919</v>
      </c>
      <c r="AU208" s="18" t="s">
        <v>81</v>
      </c>
    </row>
    <row r="209" s="13" customFormat="1">
      <c r="A209" s="13"/>
      <c r="B209" s="226"/>
      <c r="C209" s="227"/>
      <c r="D209" s="228" t="s">
        <v>176</v>
      </c>
      <c r="E209" s="229" t="s">
        <v>19</v>
      </c>
      <c r="F209" s="230" t="s">
        <v>1566</v>
      </c>
      <c r="G209" s="227"/>
      <c r="H209" s="229" t="s">
        <v>19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176</v>
      </c>
      <c r="AU209" s="236" t="s">
        <v>81</v>
      </c>
      <c r="AV209" s="13" t="s">
        <v>79</v>
      </c>
      <c r="AW209" s="13" t="s">
        <v>33</v>
      </c>
      <c r="AX209" s="13" t="s">
        <v>72</v>
      </c>
      <c r="AY209" s="236" t="s">
        <v>168</v>
      </c>
    </row>
    <row r="210" s="13" customFormat="1">
      <c r="A210" s="13"/>
      <c r="B210" s="226"/>
      <c r="C210" s="227"/>
      <c r="D210" s="228" t="s">
        <v>176</v>
      </c>
      <c r="E210" s="229" t="s">
        <v>19</v>
      </c>
      <c r="F210" s="230" t="s">
        <v>999</v>
      </c>
      <c r="G210" s="227"/>
      <c r="H210" s="229" t="s">
        <v>19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176</v>
      </c>
      <c r="AU210" s="236" t="s">
        <v>81</v>
      </c>
      <c r="AV210" s="13" t="s">
        <v>79</v>
      </c>
      <c r="AW210" s="13" t="s">
        <v>33</v>
      </c>
      <c r="AX210" s="13" t="s">
        <v>72</v>
      </c>
      <c r="AY210" s="236" t="s">
        <v>168</v>
      </c>
    </row>
    <row r="211" s="14" customFormat="1">
      <c r="A211" s="14"/>
      <c r="B211" s="237"/>
      <c r="C211" s="238"/>
      <c r="D211" s="228" t="s">
        <v>176</v>
      </c>
      <c r="E211" s="239" t="s">
        <v>19</v>
      </c>
      <c r="F211" s="240" t="s">
        <v>1756</v>
      </c>
      <c r="G211" s="238"/>
      <c r="H211" s="241">
        <v>400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176</v>
      </c>
      <c r="AU211" s="247" t="s">
        <v>81</v>
      </c>
      <c r="AV211" s="14" t="s">
        <v>81</v>
      </c>
      <c r="AW211" s="14" t="s">
        <v>33</v>
      </c>
      <c r="AX211" s="14" t="s">
        <v>72</v>
      </c>
      <c r="AY211" s="247" t="s">
        <v>168</v>
      </c>
    </row>
    <row r="212" s="15" customFormat="1">
      <c r="A212" s="15"/>
      <c r="B212" s="248"/>
      <c r="C212" s="249"/>
      <c r="D212" s="228" t="s">
        <v>176</v>
      </c>
      <c r="E212" s="250" t="s">
        <v>1754</v>
      </c>
      <c r="F212" s="251" t="s">
        <v>180</v>
      </c>
      <c r="G212" s="249"/>
      <c r="H212" s="252">
        <v>400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176</v>
      </c>
      <c r="AU212" s="258" t="s">
        <v>81</v>
      </c>
      <c r="AV212" s="15" t="s">
        <v>174</v>
      </c>
      <c r="AW212" s="15" t="s">
        <v>33</v>
      </c>
      <c r="AX212" s="15" t="s">
        <v>79</v>
      </c>
      <c r="AY212" s="258" t="s">
        <v>168</v>
      </c>
    </row>
    <row r="213" s="2" customFormat="1" ht="66.75" customHeight="1">
      <c r="A213" s="39"/>
      <c r="B213" s="40"/>
      <c r="C213" s="259" t="s">
        <v>311</v>
      </c>
      <c r="D213" s="259" t="s">
        <v>203</v>
      </c>
      <c r="E213" s="260" t="s">
        <v>1001</v>
      </c>
      <c r="F213" s="261" t="s">
        <v>1002</v>
      </c>
      <c r="G213" s="262" t="s">
        <v>110</v>
      </c>
      <c r="H213" s="263">
        <v>1250</v>
      </c>
      <c r="I213" s="264"/>
      <c r="J213" s="265">
        <f>ROUND(I213*H213,2)</f>
        <v>0</v>
      </c>
      <c r="K213" s="261" t="s">
        <v>911</v>
      </c>
      <c r="L213" s="45"/>
      <c r="M213" s="266" t="s">
        <v>19</v>
      </c>
      <c r="N213" s="267" t="s">
        <v>43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251</v>
      </c>
      <c r="AT213" s="224" t="s">
        <v>203</v>
      </c>
      <c r="AU213" s="224" t="s">
        <v>81</v>
      </c>
      <c r="AY213" s="18" t="s">
        <v>168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79</v>
      </c>
      <c r="BK213" s="225">
        <f>ROUND(I213*H213,2)</f>
        <v>0</v>
      </c>
      <c r="BL213" s="18" t="s">
        <v>251</v>
      </c>
      <c r="BM213" s="224" t="s">
        <v>1836</v>
      </c>
    </row>
    <row r="214" s="2" customFormat="1">
      <c r="A214" s="39"/>
      <c r="B214" s="40"/>
      <c r="C214" s="41"/>
      <c r="D214" s="279" t="s">
        <v>919</v>
      </c>
      <c r="E214" s="41"/>
      <c r="F214" s="280" t="s">
        <v>1004</v>
      </c>
      <c r="G214" s="41"/>
      <c r="H214" s="41"/>
      <c r="I214" s="269"/>
      <c r="J214" s="41"/>
      <c r="K214" s="41"/>
      <c r="L214" s="45"/>
      <c r="M214" s="270"/>
      <c r="N214" s="27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919</v>
      </c>
      <c r="AU214" s="18" t="s">
        <v>81</v>
      </c>
    </row>
    <row r="215" s="13" customFormat="1">
      <c r="A215" s="13"/>
      <c r="B215" s="226"/>
      <c r="C215" s="227"/>
      <c r="D215" s="228" t="s">
        <v>176</v>
      </c>
      <c r="E215" s="229" t="s">
        <v>19</v>
      </c>
      <c r="F215" s="230" t="s">
        <v>1566</v>
      </c>
      <c r="G215" s="227"/>
      <c r="H215" s="229" t="s">
        <v>19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176</v>
      </c>
      <c r="AU215" s="236" t="s">
        <v>81</v>
      </c>
      <c r="AV215" s="13" t="s">
        <v>79</v>
      </c>
      <c r="AW215" s="13" t="s">
        <v>33</v>
      </c>
      <c r="AX215" s="13" t="s">
        <v>72</v>
      </c>
      <c r="AY215" s="236" t="s">
        <v>168</v>
      </c>
    </row>
    <row r="216" s="13" customFormat="1">
      <c r="A216" s="13"/>
      <c r="B216" s="226"/>
      <c r="C216" s="227"/>
      <c r="D216" s="228" t="s">
        <v>176</v>
      </c>
      <c r="E216" s="229" t="s">
        <v>19</v>
      </c>
      <c r="F216" s="230" t="s">
        <v>1005</v>
      </c>
      <c r="G216" s="227"/>
      <c r="H216" s="229" t="s">
        <v>19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176</v>
      </c>
      <c r="AU216" s="236" t="s">
        <v>81</v>
      </c>
      <c r="AV216" s="13" t="s">
        <v>79</v>
      </c>
      <c r="AW216" s="13" t="s">
        <v>33</v>
      </c>
      <c r="AX216" s="13" t="s">
        <v>72</v>
      </c>
      <c r="AY216" s="236" t="s">
        <v>168</v>
      </c>
    </row>
    <row r="217" s="14" customFormat="1">
      <c r="A217" s="14"/>
      <c r="B217" s="237"/>
      <c r="C217" s="238"/>
      <c r="D217" s="228" t="s">
        <v>176</v>
      </c>
      <c r="E217" s="239" t="s">
        <v>19</v>
      </c>
      <c r="F217" s="240" t="s">
        <v>1837</v>
      </c>
      <c r="G217" s="238"/>
      <c r="H217" s="241">
        <v>1200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176</v>
      </c>
      <c r="AU217" s="247" t="s">
        <v>81</v>
      </c>
      <c r="AV217" s="14" t="s">
        <v>81</v>
      </c>
      <c r="AW217" s="14" t="s">
        <v>33</v>
      </c>
      <c r="AX217" s="14" t="s">
        <v>72</v>
      </c>
      <c r="AY217" s="247" t="s">
        <v>168</v>
      </c>
    </row>
    <row r="218" s="13" customFormat="1">
      <c r="A218" s="13"/>
      <c r="B218" s="226"/>
      <c r="C218" s="227"/>
      <c r="D218" s="228" t="s">
        <v>176</v>
      </c>
      <c r="E218" s="229" t="s">
        <v>19</v>
      </c>
      <c r="F218" s="230" t="s">
        <v>361</v>
      </c>
      <c r="G218" s="227"/>
      <c r="H218" s="229" t="s">
        <v>19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176</v>
      </c>
      <c r="AU218" s="236" t="s">
        <v>81</v>
      </c>
      <c r="AV218" s="13" t="s">
        <v>79</v>
      </c>
      <c r="AW218" s="13" t="s">
        <v>33</v>
      </c>
      <c r="AX218" s="13" t="s">
        <v>72</v>
      </c>
      <c r="AY218" s="236" t="s">
        <v>168</v>
      </c>
    </row>
    <row r="219" s="14" customFormat="1">
      <c r="A219" s="14"/>
      <c r="B219" s="237"/>
      <c r="C219" s="238"/>
      <c r="D219" s="228" t="s">
        <v>176</v>
      </c>
      <c r="E219" s="239" t="s">
        <v>19</v>
      </c>
      <c r="F219" s="240" t="s">
        <v>388</v>
      </c>
      <c r="G219" s="238"/>
      <c r="H219" s="241">
        <v>50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176</v>
      </c>
      <c r="AU219" s="247" t="s">
        <v>81</v>
      </c>
      <c r="AV219" s="14" t="s">
        <v>81</v>
      </c>
      <c r="AW219" s="14" t="s">
        <v>33</v>
      </c>
      <c r="AX219" s="14" t="s">
        <v>72</v>
      </c>
      <c r="AY219" s="247" t="s">
        <v>168</v>
      </c>
    </row>
    <row r="220" s="15" customFormat="1">
      <c r="A220" s="15"/>
      <c r="B220" s="248"/>
      <c r="C220" s="249"/>
      <c r="D220" s="228" t="s">
        <v>176</v>
      </c>
      <c r="E220" s="250" t="s">
        <v>1757</v>
      </c>
      <c r="F220" s="251" t="s">
        <v>180</v>
      </c>
      <c r="G220" s="249"/>
      <c r="H220" s="252">
        <v>1250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176</v>
      </c>
      <c r="AU220" s="258" t="s">
        <v>81</v>
      </c>
      <c r="AV220" s="15" t="s">
        <v>174</v>
      </c>
      <c r="AW220" s="15" t="s">
        <v>33</v>
      </c>
      <c r="AX220" s="15" t="s">
        <v>79</v>
      </c>
      <c r="AY220" s="258" t="s">
        <v>168</v>
      </c>
    </row>
    <row r="221" s="2" customFormat="1" ht="66.75" customHeight="1">
      <c r="A221" s="39"/>
      <c r="B221" s="40"/>
      <c r="C221" s="259" t="s">
        <v>316</v>
      </c>
      <c r="D221" s="259" t="s">
        <v>203</v>
      </c>
      <c r="E221" s="260" t="s">
        <v>1007</v>
      </c>
      <c r="F221" s="261" t="s">
        <v>1008</v>
      </c>
      <c r="G221" s="262" t="s">
        <v>110</v>
      </c>
      <c r="H221" s="263">
        <v>500</v>
      </c>
      <c r="I221" s="264"/>
      <c r="J221" s="265">
        <f>ROUND(I221*H221,2)</f>
        <v>0</v>
      </c>
      <c r="K221" s="261" t="s">
        <v>911</v>
      </c>
      <c r="L221" s="45"/>
      <c r="M221" s="266" t="s">
        <v>19</v>
      </c>
      <c r="N221" s="267" t="s">
        <v>43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251</v>
      </c>
      <c r="AT221" s="224" t="s">
        <v>203</v>
      </c>
      <c r="AU221" s="224" t="s">
        <v>81</v>
      </c>
      <c r="AY221" s="18" t="s">
        <v>168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79</v>
      </c>
      <c r="BK221" s="225">
        <f>ROUND(I221*H221,2)</f>
        <v>0</v>
      </c>
      <c r="BL221" s="18" t="s">
        <v>251</v>
      </c>
      <c r="BM221" s="224" t="s">
        <v>1838</v>
      </c>
    </row>
    <row r="222" s="2" customFormat="1">
      <c r="A222" s="39"/>
      <c r="B222" s="40"/>
      <c r="C222" s="41"/>
      <c r="D222" s="279" t="s">
        <v>919</v>
      </c>
      <c r="E222" s="41"/>
      <c r="F222" s="280" t="s">
        <v>1010</v>
      </c>
      <c r="G222" s="41"/>
      <c r="H222" s="41"/>
      <c r="I222" s="269"/>
      <c r="J222" s="41"/>
      <c r="K222" s="41"/>
      <c r="L222" s="45"/>
      <c r="M222" s="270"/>
      <c r="N222" s="27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919</v>
      </c>
      <c r="AU222" s="18" t="s">
        <v>81</v>
      </c>
    </row>
    <row r="223" s="13" customFormat="1">
      <c r="A223" s="13"/>
      <c r="B223" s="226"/>
      <c r="C223" s="227"/>
      <c r="D223" s="228" t="s">
        <v>176</v>
      </c>
      <c r="E223" s="229" t="s">
        <v>19</v>
      </c>
      <c r="F223" s="230" t="s">
        <v>1566</v>
      </c>
      <c r="G223" s="227"/>
      <c r="H223" s="229" t="s">
        <v>19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176</v>
      </c>
      <c r="AU223" s="236" t="s">
        <v>81</v>
      </c>
      <c r="AV223" s="13" t="s">
        <v>79</v>
      </c>
      <c r="AW223" s="13" t="s">
        <v>33</v>
      </c>
      <c r="AX223" s="13" t="s">
        <v>72</v>
      </c>
      <c r="AY223" s="236" t="s">
        <v>168</v>
      </c>
    </row>
    <row r="224" s="13" customFormat="1">
      <c r="A224" s="13"/>
      <c r="B224" s="226"/>
      <c r="C224" s="227"/>
      <c r="D224" s="228" t="s">
        <v>176</v>
      </c>
      <c r="E224" s="229" t="s">
        <v>19</v>
      </c>
      <c r="F224" s="230" t="s">
        <v>1011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176</v>
      </c>
      <c r="AU224" s="236" t="s">
        <v>81</v>
      </c>
      <c r="AV224" s="13" t="s">
        <v>79</v>
      </c>
      <c r="AW224" s="13" t="s">
        <v>33</v>
      </c>
      <c r="AX224" s="13" t="s">
        <v>72</v>
      </c>
      <c r="AY224" s="236" t="s">
        <v>168</v>
      </c>
    </row>
    <row r="225" s="14" customFormat="1">
      <c r="A225" s="14"/>
      <c r="B225" s="237"/>
      <c r="C225" s="238"/>
      <c r="D225" s="228" t="s">
        <v>176</v>
      </c>
      <c r="E225" s="239" t="s">
        <v>19</v>
      </c>
      <c r="F225" s="240" t="s">
        <v>1839</v>
      </c>
      <c r="G225" s="238"/>
      <c r="H225" s="241">
        <v>500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176</v>
      </c>
      <c r="AU225" s="247" t="s">
        <v>81</v>
      </c>
      <c r="AV225" s="14" t="s">
        <v>81</v>
      </c>
      <c r="AW225" s="14" t="s">
        <v>33</v>
      </c>
      <c r="AX225" s="14" t="s">
        <v>72</v>
      </c>
      <c r="AY225" s="247" t="s">
        <v>168</v>
      </c>
    </row>
    <row r="226" s="15" customFormat="1">
      <c r="A226" s="15"/>
      <c r="B226" s="248"/>
      <c r="C226" s="249"/>
      <c r="D226" s="228" t="s">
        <v>176</v>
      </c>
      <c r="E226" s="250" t="s">
        <v>1840</v>
      </c>
      <c r="F226" s="251" t="s">
        <v>180</v>
      </c>
      <c r="G226" s="249"/>
      <c r="H226" s="252">
        <v>500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176</v>
      </c>
      <c r="AU226" s="258" t="s">
        <v>81</v>
      </c>
      <c r="AV226" s="15" t="s">
        <v>174</v>
      </c>
      <c r="AW226" s="15" t="s">
        <v>33</v>
      </c>
      <c r="AX226" s="15" t="s">
        <v>79</v>
      </c>
      <c r="AY226" s="258" t="s">
        <v>168</v>
      </c>
    </row>
    <row r="227" s="2" customFormat="1" ht="55.5" customHeight="1">
      <c r="A227" s="39"/>
      <c r="B227" s="40"/>
      <c r="C227" s="259" t="s">
        <v>320</v>
      </c>
      <c r="D227" s="259" t="s">
        <v>203</v>
      </c>
      <c r="E227" s="260" t="s">
        <v>1017</v>
      </c>
      <c r="F227" s="261" t="s">
        <v>1018</v>
      </c>
      <c r="G227" s="262" t="s">
        <v>110</v>
      </c>
      <c r="H227" s="263">
        <v>400</v>
      </c>
      <c r="I227" s="264"/>
      <c r="J227" s="265">
        <f>ROUND(I227*H227,2)</f>
        <v>0</v>
      </c>
      <c r="K227" s="261" t="s">
        <v>911</v>
      </c>
      <c r="L227" s="45"/>
      <c r="M227" s="266" t="s">
        <v>19</v>
      </c>
      <c r="N227" s="267" t="s">
        <v>43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251</v>
      </c>
      <c r="AT227" s="224" t="s">
        <v>203</v>
      </c>
      <c r="AU227" s="224" t="s">
        <v>81</v>
      </c>
      <c r="AY227" s="18" t="s">
        <v>168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79</v>
      </c>
      <c r="BK227" s="225">
        <f>ROUND(I227*H227,2)</f>
        <v>0</v>
      </c>
      <c r="BL227" s="18" t="s">
        <v>251</v>
      </c>
      <c r="BM227" s="224" t="s">
        <v>1841</v>
      </c>
    </row>
    <row r="228" s="2" customFormat="1">
      <c r="A228" s="39"/>
      <c r="B228" s="40"/>
      <c r="C228" s="41"/>
      <c r="D228" s="279" t="s">
        <v>919</v>
      </c>
      <c r="E228" s="41"/>
      <c r="F228" s="280" t="s">
        <v>1020</v>
      </c>
      <c r="G228" s="41"/>
      <c r="H228" s="41"/>
      <c r="I228" s="269"/>
      <c r="J228" s="41"/>
      <c r="K228" s="41"/>
      <c r="L228" s="45"/>
      <c r="M228" s="270"/>
      <c r="N228" s="27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919</v>
      </c>
      <c r="AU228" s="18" t="s">
        <v>81</v>
      </c>
    </row>
    <row r="229" s="14" customFormat="1">
      <c r="A229" s="14"/>
      <c r="B229" s="237"/>
      <c r="C229" s="238"/>
      <c r="D229" s="228" t="s">
        <v>176</v>
      </c>
      <c r="E229" s="239" t="s">
        <v>19</v>
      </c>
      <c r="F229" s="240" t="s">
        <v>1754</v>
      </c>
      <c r="G229" s="238"/>
      <c r="H229" s="241">
        <v>400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176</v>
      </c>
      <c r="AU229" s="247" t="s">
        <v>81</v>
      </c>
      <c r="AV229" s="14" t="s">
        <v>81</v>
      </c>
      <c r="AW229" s="14" t="s">
        <v>33</v>
      </c>
      <c r="AX229" s="14" t="s">
        <v>79</v>
      </c>
      <c r="AY229" s="247" t="s">
        <v>168</v>
      </c>
    </row>
    <row r="230" s="2" customFormat="1" ht="55.5" customHeight="1">
      <c r="A230" s="39"/>
      <c r="B230" s="40"/>
      <c r="C230" s="259" t="s">
        <v>324</v>
      </c>
      <c r="D230" s="259" t="s">
        <v>203</v>
      </c>
      <c r="E230" s="260" t="s">
        <v>1021</v>
      </c>
      <c r="F230" s="261" t="s">
        <v>1022</v>
      </c>
      <c r="G230" s="262" t="s">
        <v>110</v>
      </c>
      <c r="H230" s="263">
        <v>1250</v>
      </c>
      <c r="I230" s="264"/>
      <c r="J230" s="265">
        <f>ROUND(I230*H230,2)</f>
        <v>0</v>
      </c>
      <c r="K230" s="261" t="s">
        <v>911</v>
      </c>
      <c r="L230" s="45"/>
      <c r="M230" s="266" t="s">
        <v>19</v>
      </c>
      <c r="N230" s="267" t="s">
        <v>43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251</v>
      </c>
      <c r="AT230" s="224" t="s">
        <v>203</v>
      </c>
      <c r="AU230" s="224" t="s">
        <v>81</v>
      </c>
      <c r="AY230" s="18" t="s">
        <v>168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79</v>
      </c>
      <c r="BK230" s="225">
        <f>ROUND(I230*H230,2)</f>
        <v>0</v>
      </c>
      <c r="BL230" s="18" t="s">
        <v>251</v>
      </c>
      <c r="BM230" s="224" t="s">
        <v>1842</v>
      </c>
    </row>
    <row r="231" s="2" customFormat="1">
      <c r="A231" s="39"/>
      <c r="B231" s="40"/>
      <c r="C231" s="41"/>
      <c r="D231" s="279" t="s">
        <v>919</v>
      </c>
      <c r="E231" s="41"/>
      <c r="F231" s="280" t="s">
        <v>1024</v>
      </c>
      <c r="G231" s="41"/>
      <c r="H231" s="41"/>
      <c r="I231" s="269"/>
      <c r="J231" s="41"/>
      <c r="K231" s="41"/>
      <c r="L231" s="45"/>
      <c r="M231" s="270"/>
      <c r="N231" s="27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919</v>
      </c>
      <c r="AU231" s="18" t="s">
        <v>81</v>
      </c>
    </row>
    <row r="232" s="14" customFormat="1">
      <c r="A232" s="14"/>
      <c r="B232" s="237"/>
      <c r="C232" s="238"/>
      <c r="D232" s="228" t="s">
        <v>176</v>
      </c>
      <c r="E232" s="239" t="s">
        <v>19</v>
      </c>
      <c r="F232" s="240" t="s">
        <v>1757</v>
      </c>
      <c r="G232" s="238"/>
      <c r="H232" s="241">
        <v>1250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176</v>
      </c>
      <c r="AU232" s="247" t="s">
        <v>81</v>
      </c>
      <c r="AV232" s="14" t="s">
        <v>81</v>
      </c>
      <c r="AW232" s="14" t="s">
        <v>33</v>
      </c>
      <c r="AX232" s="14" t="s">
        <v>79</v>
      </c>
      <c r="AY232" s="247" t="s">
        <v>168</v>
      </c>
    </row>
    <row r="233" s="2" customFormat="1" ht="55.5" customHeight="1">
      <c r="A233" s="39"/>
      <c r="B233" s="40"/>
      <c r="C233" s="259" t="s">
        <v>328</v>
      </c>
      <c r="D233" s="259" t="s">
        <v>203</v>
      </c>
      <c r="E233" s="260" t="s">
        <v>1025</v>
      </c>
      <c r="F233" s="261" t="s">
        <v>1026</v>
      </c>
      <c r="G233" s="262" t="s">
        <v>110</v>
      </c>
      <c r="H233" s="263">
        <v>500</v>
      </c>
      <c r="I233" s="264"/>
      <c r="J233" s="265">
        <f>ROUND(I233*H233,2)</f>
        <v>0</v>
      </c>
      <c r="K233" s="261" t="s">
        <v>911</v>
      </c>
      <c r="L233" s="45"/>
      <c r="M233" s="266" t="s">
        <v>19</v>
      </c>
      <c r="N233" s="267" t="s">
        <v>43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251</v>
      </c>
      <c r="AT233" s="224" t="s">
        <v>203</v>
      </c>
      <c r="AU233" s="224" t="s">
        <v>81</v>
      </c>
      <c r="AY233" s="18" t="s">
        <v>168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79</v>
      </c>
      <c r="BK233" s="225">
        <f>ROUND(I233*H233,2)</f>
        <v>0</v>
      </c>
      <c r="BL233" s="18" t="s">
        <v>251</v>
      </c>
      <c r="BM233" s="224" t="s">
        <v>1843</v>
      </c>
    </row>
    <row r="234" s="2" customFormat="1">
      <c r="A234" s="39"/>
      <c r="B234" s="40"/>
      <c r="C234" s="41"/>
      <c r="D234" s="279" t="s">
        <v>919</v>
      </c>
      <c r="E234" s="41"/>
      <c r="F234" s="280" t="s">
        <v>1028</v>
      </c>
      <c r="G234" s="41"/>
      <c r="H234" s="41"/>
      <c r="I234" s="269"/>
      <c r="J234" s="41"/>
      <c r="K234" s="41"/>
      <c r="L234" s="45"/>
      <c r="M234" s="270"/>
      <c r="N234" s="27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919</v>
      </c>
      <c r="AU234" s="18" t="s">
        <v>81</v>
      </c>
    </row>
    <row r="235" s="2" customFormat="1" ht="49.05" customHeight="1">
      <c r="A235" s="39"/>
      <c r="B235" s="40"/>
      <c r="C235" s="259" t="s">
        <v>332</v>
      </c>
      <c r="D235" s="259" t="s">
        <v>203</v>
      </c>
      <c r="E235" s="260" t="s">
        <v>1039</v>
      </c>
      <c r="F235" s="261" t="s">
        <v>1040</v>
      </c>
      <c r="G235" s="262" t="s">
        <v>110</v>
      </c>
      <c r="H235" s="263">
        <v>28</v>
      </c>
      <c r="I235" s="264"/>
      <c r="J235" s="265">
        <f>ROUND(I235*H235,2)</f>
        <v>0</v>
      </c>
      <c r="K235" s="261" t="s">
        <v>911</v>
      </c>
      <c r="L235" s="45"/>
      <c r="M235" s="266" t="s">
        <v>19</v>
      </c>
      <c r="N235" s="267" t="s">
        <v>43</v>
      </c>
      <c r="O235" s="85"/>
      <c r="P235" s="222">
        <f>O235*H235</f>
        <v>0</v>
      </c>
      <c r="Q235" s="222">
        <v>0.0036600000000000001</v>
      </c>
      <c r="R235" s="222">
        <f>Q235*H235</f>
        <v>0.10248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251</v>
      </c>
      <c r="AT235" s="224" t="s">
        <v>203</v>
      </c>
      <c r="AU235" s="224" t="s">
        <v>81</v>
      </c>
      <c r="AY235" s="18" t="s">
        <v>168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79</v>
      </c>
      <c r="BK235" s="225">
        <f>ROUND(I235*H235,2)</f>
        <v>0</v>
      </c>
      <c r="BL235" s="18" t="s">
        <v>251</v>
      </c>
      <c r="BM235" s="224" t="s">
        <v>1844</v>
      </c>
    </row>
    <row r="236" s="2" customFormat="1">
      <c r="A236" s="39"/>
      <c r="B236" s="40"/>
      <c r="C236" s="41"/>
      <c r="D236" s="279" t="s">
        <v>919</v>
      </c>
      <c r="E236" s="41"/>
      <c r="F236" s="280" t="s">
        <v>1042</v>
      </c>
      <c r="G236" s="41"/>
      <c r="H236" s="41"/>
      <c r="I236" s="269"/>
      <c r="J236" s="41"/>
      <c r="K236" s="41"/>
      <c r="L236" s="45"/>
      <c r="M236" s="270"/>
      <c r="N236" s="27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919</v>
      </c>
      <c r="AU236" s="18" t="s">
        <v>81</v>
      </c>
    </row>
    <row r="237" s="13" customFormat="1">
      <c r="A237" s="13"/>
      <c r="B237" s="226"/>
      <c r="C237" s="227"/>
      <c r="D237" s="228" t="s">
        <v>176</v>
      </c>
      <c r="E237" s="229" t="s">
        <v>19</v>
      </c>
      <c r="F237" s="230" t="s">
        <v>1566</v>
      </c>
      <c r="G237" s="227"/>
      <c r="H237" s="229" t="s">
        <v>19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176</v>
      </c>
      <c r="AU237" s="236" t="s">
        <v>81</v>
      </c>
      <c r="AV237" s="13" t="s">
        <v>79</v>
      </c>
      <c r="AW237" s="13" t="s">
        <v>33</v>
      </c>
      <c r="AX237" s="13" t="s">
        <v>72</v>
      </c>
      <c r="AY237" s="236" t="s">
        <v>168</v>
      </c>
    </row>
    <row r="238" s="13" customFormat="1">
      <c r="A238" s="13"/>
      <c r="B238" s="226"/>
      <c r="C238" s="227"/>
      <c r="D238" s="228" t="s">
        <v>176</v>
      </c>
      <c r="E238" s="229" t="s">
        <v>19</v>
      </c>
      <c r="F238" s="230" t="s">
        <v>1845</v>
      </c>
      <c r="G238" s="227"/>
      <c r="H238" s="229" t="s">
        <v>19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176</v>
      </c>
      <c r="AU238" s="236" t="s">
        <v>81</v>
      </c>
      <c r="AV238" s="13" t="s">
        <v>79</v>
      </c>
      <c r="AW238" s="13" t="s">
        <v>33</v>
      </c>
      <c r="AX238" s="13" t="s">
        <v>72</v>
      </c>
      <c r="AY238" s="236" t="s">
        <v>168</v>
      </c>
    </row>
    <row r="239" s="14" customFormat="1">
      <c r="A239" s="14"/>
      <c r="B239" s="237"/>
      <c r="C239" s="238"/>
      <c r="D239" s="228" t="s">
        <v>176</v>
      </c>
      <c r="E239" s="239" t="s">
        <v>19</v>
      </c>
      <c r="F239" s="240" t="s">
        <v>1846</v>
      </c>
      <c r="G239" s="238"/>
      <c r="H239" s="241">
        <v>28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176</v>
      </c>
      <c r="AU239" s="247" t="s">
        <v>81</v>
      </c>
      <c r="AV239" s="14" t="s">
        <v>81</v>
      </c>
      <c r="AW239" s="14" t="s">
        <v>33</v>
      </c>
      <c r="AX239" s="14" t="s">
        <v>72</v>
      </c>
      <c r="AY239" s="247" t="s">
        <v>168</v>
      </c>
    </row>
    <row r="240" s="15" customFormat="1">
      <c r="A240" s="15"/>
      <c r="B240" s="248"/>
      <c r="C240" s="249"/>
      <c r="D240" s="228" t="s">
        <v>176</v>
      </c>
      <c r="E240" s="250" t="s">
        <v>19</v>
      </c>
      <c r="F240" s="251" t="s">
        <v>180</v>
      </c>
      <c r="G240" s="249"/>
      <c r="H240" s="252">
        <v>28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176</v>
      </c>
      <c r="AU240" s="258" t="s">
        <v>81</v>
      </c>
      <c r="AV240" s="15" t="s">
        <v>174</v>
      </c>
      <c r="AW240" s="15" t="s">
        <v>33</v>
      </c>
      <c r="AX240" s="15" t="s">
        <v>79</v>
      </c>
      <c r="AY240" s="258" t="s">
        <v>168</v>
      </c>
    </row>
    <row r="241" s="2" customFormat="1" ht="37.8" customHeight="1">
      <c r="A241" s="39"/>
      <c r="B241" s="40"/>
      <c r="C241" s="259" t="s">
        <v>336</v>
      </c>
      <c r="D241" s="259" t="s">
        <v>203</v>
      </c>
      <c r="E241" s="260" t="s">
        <v>1045</v>
      </c>
      <c r="F241" s="261" t="s">
        <v>1046</v>
      </c>
      <c r="G241" s="262" t="s">
        <v>224</v>
      </c>
      <c r="H241" s="263">
        <v>3</v>
      </c>
      <c r="I241" s="264"/>
      <c r="J241" s="265">
        <f>ROUND(I241*H241,2)</f>
        <v>0</v>
      </c>
      <c r="K241" s="261" t="s">
        <v>911</v>
      </c>
      <c r="L241" s="45"/>
      <c r="M241" s="266" t="s">
        <v>19</v>
      </c>
      <c r="N241" s="267" t="s">
        <v>43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251</v>
      </c>
      <c r="AT241" s="224" t="s">
        <v>203</v>
      </c>
      <c r="AU241" s="224" t="s">
        <v>81</v>
      </c>
      <c r="AY241" s="18" t="s">
        <v>168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79</v>
      </c>
      <c r="BK241" s="225">
        <f>ROUND(I241*H241,2)</f>
        <v>0</v>
      </c>
      <c r="BL241" s="18" t="s">
        <v>251</v>
      </c>
      <c r="BM241" s="224" t="s">
        <v>1847</v>
      </c>
    </row>
    <row r="242" s="2" customFormat="1">
      <c r="A242" s="39"/>
      <c r="B242" s="40"/>
      <c r="C242" s="41"/>
      <c r="D242" s="279" t="s">
        <v>919</v>
      </c>
      <c r="E242" s="41"/>
      <c r="F242" s="280" t="s">
        <v>1048</v>
      </c>
      <c r="G242" s="41"/>
      <c r="H242" s="41"/>
      <c r="I242" s="269"/>
      <c r="J242" s="41"/>
      <c r="K242" s="41"/>
      <c r="L242" s="45"/>
      <c r="M242" s="270"/>
      <c r="N242" s="27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919</v>
      </c>
      <c r="AU242" s="18" t="s">
        <v>81</v>
      </c>
    </row>
    <row r="243" s="2" customFormat="1" ht="37.8" customHeight="1">
      <c r="A243" s="39"/>
      <c r="B243" s="40"/>
      <c r="C243" s="259" t="s">
        <v>343</v>
      </c>
      <c r="D243" s="259" t="s">
        <v>203</v>
      </c>
      <c r="E243" s="260" t="s">
        <v>1049</v>
      </c>
      <c r="F243" s="261" t="s">
        <v>1050</v>
      </c>
      <c r="G243" s="262" t="s">
        <v>224</v>
      </c>
      <c r="H243" s="263">
        <v>3</v>
      </c>
      <c r="I243" s="264"/>
      <c r="J243" s="265">
        <f>ROUND(I243*H243,2)</f>
        <v>0</v>
      </c>
      <c r="K243" s="261" t="s">
        <v>911</v>
      </c>
      <c r="L243" s="45"/>
      <c r="M243" s="266" t="s">
        <v>19</v>
      </c>
      <c r="N243" s="267" t="s">
        <v>43</v>
      </c>
      <c r="O243" s="85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251</v>
      </c>
      <c r="AT243" s="224" t="s">
        <v>203</v>
      </c>
      <c r="AU243" s="224" t="s">
        <v>81</v>
      </c>
      <c r="AY243" s="18" t="s">
        <v>168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79</v>
      </c>
      <c r="BK243" s="225">
        <f>ROUND(I243*H243,2)</f>
        <v>0</v>
      </c>
      <c r="BL243" s="18" t="s">
        <v>251</v>
      </c>
      <c r="BM243" s="224" t="s">
        <v>1848</v>
      </c>
    </row>
    <row r="244" s="2" customFormat="1">
      <c r="A244" s="39"/>
      <c r="B244" s="40"/>
      <c r="C244" s="41"/>
      <c r="D244" s="279" t="s">
        <v>919</v>
      </c>
      <c r="E244" s="41"/>
      <c r="F244" s="280" t="s">
        <v>1052</v>
      </c>
      <c r="G244" s="41"/>
      <c r="H244" s="41"/>
      <c r="I244" s="269"/>
      <c r="J244" s="41"/>
      <c r="K244" s="41"/>
      <c r="L244" s="45"/>
      <c r="M244" s="270"/>
      <c r="N244" s="27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919</v>
      </c>
      <c r="AU244" s="18" t="s">
        <v>81</v>
      </c>
    </row>
    <row r="245" s="2" customFormat="1" ht="16.5" customHeight="1">
      <c r="A245" s="39"/>
      <c r="B245" s="40"/>
      <c r="C245" s="212" t="s">
        <v>347</v>
      </c>
      <c r="D245" s="212" t="s">
        <v>169</v>
      </c>
      <c r="E245" s="213" t="s">
        <v>1053</v>
      </c>
      <c r="F245" s="214" t="s">
        <v>1054</v>
      </c>
      <c r="G245" s="215" t="s">
        <v>910</v>
      </c>
      <c r="H245" s="216">
        <v>12.5</v>
      </c>
      <c r="I245" s="217"/>
      <c r="J245" s="218">
        <f>ROUND(I245*H245,2)</f>
        <v>0</v>
      </c>
      <c r="K245" s="214" t="s">
        <v>911</v>
      </c>
      <c r="L245" s="219"/>
      <c r="M245" s="220" t="s">
        <v>19</v>
      </c>
      <c r="N245" s="221" t="s">
        <v>43</v>
      </c>
      <c r="O245" s="85"/>
      <c r="P245" s="222">
        <f>O245*H245</f>
        <v>0</v>
      </c>
      <c r="Q245" s="222">
        <v>0.108</v>
      </c>
      <c r="R245" s="222">
        <f>Q245*H245</f>
        <v>1.3500000000000001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485</v>
      </c>
      <c r="AT245" s="224" t="s">
        <v>169</v>
      </c>
      <c r="AU245" s="224" t="s">
        <v>81</v>
      </c>
      <c r="AY245" s="18" t="s">
        <v>168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79</v>
      </c>
      <c r="BK245" s="225">
        <f>ROUND(I245*H245,2)</f>
        <v>0</v>
      </c>
      <c r="BL245" s="18" t="s">
        <v>485</v>
      </c>
      <c r="BM245" s="224" t="s">
        <v>1849</v>
      </c>
    </row>
    <row r="246" s="2" customFormat="1" ht="44.25" customHeight="1">
      <c r="A246" s="39"/>
      <c r="B246" s="40"/>
      <c r="C246" s="259" t="s">
        <v>353</v>
      </c>
      <c r="D246" s="259" t="s">
        <v>203</v>
      </c>
      <c r="E246" s="260" t="s">
        <v>1056</v>
      </c>
      <c r="F246" s="261" t="s">
        <v>1057</v>
      </c>
      <c r="G246" s="262" t="s">
        <v>910</v>
      </c>
      <c r="H246" s="263">
        <v>50</v>
      </c>
      <c r="I246" s="264"/>
      <c r="J246" s="265">
        <f>ROUND(I246*H246,2)</f>
        <v>0</v>
      </c>
      <c r="K246" s="261" t="s">
        <v>911</v>
      </c>
      <c r="L246" s="45"/>
      <c r="M246" s="266" t="s">
        <v>19</v>
      </c>
      <c r="N246" s="267" t="s">
        <v>43</v>
      </c>
      <c r="O246" s="85"/>
      <c r="P246" s="222">
        <f>O246*H246</f>
        <v>0</v>
      </c>
      <c r="Q246" s="222">
        <v>0.10100000000000001</v>
      </c>
      <c r="R246" s="222">
        <f>Q246*H246</f>
        <v>5.0500000000000007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251</v>
      </c>
      <c r="AT246" s="224" t="s">
        <v>203</v>
      </c>
      <c r="AU246" s="224" t="s">
        <v>81</v>
      </c>
      <c r="AY246" s="18" t="s">
        <v>168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79</v>
      </c>
      <c r="BK246" s="225">
        <f>ROUND(I246*H246,2)</f>
        <v>0</v>
      </c>
      <c r="BL246" s="18" t="s">
        <v>251</v>
      </c>
      <c r="BM246" s="224" t="s">
        <v>1850</v>
      </c>
    </row>
    <row r="247" s="2" customFormat="1">
      <c r="A247" s="39"/>
      <c r="B247" s="40"/>
      <c r="C247" s="41"/>
      <c r="D247" s="279" t="s">
        <v>919</v>
      </c>
      <c r="E247" s="41"/>
      <c r="F247" s="280" t="s">
        <v>1059</v>
      </c>
      <c r="G247" s="41"/>
      <c r="H247" s="41"/>
      <c r="I247" s="269"/>
      <c r="J247" s="41"/>
      <c r="K247" s="41"/>
      <c r="L247" s="45"/>
      <c r="M247" s="270"/>
      <c r="N247" s="27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919</v>
      </c>
      <c r="AU247" s="18" t="s">
        <v>81</v>
      </c>
    </row>
    <row r="248" s="13" customFormat="1">
      <c r="A248" s="13"/>
      <c r="B248" s="226"/>
      <c r="C248" s="227"/>
      <c r="D248" s="228" t="s">
        <v>176</v>
      </c>
      <c r="E248" s="229" t="s">
        <v>19</v>
      </c>
      <c r="F248" s="230" t="s">
        <v>1060</v>
      </c>
      <c r="G248" s="227"/>
      <c r="H248" s="229" t="s">
        <v>19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176</v>
      </c>
      <c r="AU248" s="236" t="s">
        <v>81</v>
      </c>
      <c r="AV248" s="13" t="s">
        <v>79</v>
      </c>
      <c r="AW248" s="13" t="s">
        <v>33</v>
      </c>
      <c r="AX248" s="13" t="s">
        <v>72</v>
      </c>
      <c r="AY248" s="236" t="s">
        <v>168</v>
      </c>
    </row>
    <row r="249" s="14" customFormat="1">
      <c r="A249" s="14"/>
      <c r="B249" s="237"/>
      <c r="C249" s="238"/>
      <c r="D249" s="228" t="s">
        <v>176</v>
      </c>
      <c r="E249" s="239" t="s">
        <v>19</v>
      </c>
      <c r="F249" s="240" t="s">
        <v>1851</v>
      </c>
      <c r="G249" s="238"/>
      <c r="H249" s="241">
        <v>12.5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176</v>
      </c>
      <c r="AU249" s="247" t="s">
        <v>81</v>
      </c>
      <c r="AV249" s="14" t="s">
        <v>81</v>
      </c>
      <c r="AW249" s="14" t="s">
        <v>33</v>
      </c>
      <c r="AX249" s="14" t="s">
        <v>72</v>
      </c>
      <c r="AY249" s="247" t="s">
        <v>168</v>
      </c>
    </row>
    <row r="250" s="13" customFormat="1">
      <c r="A250" s="13"/>
      <c r="B250" s="226"/>
      <c r="C250" s="227"/>
      <c r="D250" s="228" t="s">
        <v>176</v>
      </c>
      <c r="E250" s="229" t="s">
        <v>19</v>
      </c>
      <c r="F250" s="230" t="s">
        <v>1061</v>
      </c>
      <c r="G250" s="227"/>
      <c r="H250" s="229" t="s">
        <v>19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176</v>
      </c>
      <c r="AU250" s="236" t="s">
        <v>81</v>
      </c>
      <c r="AV250" s="13" t="s">
        <v>79</v>
      </c>
      <c r="AW250" s="13" t="s">
        <v>33</v>
      </c>
      <c r="AX250" s="13" t="s">
        <v>72</v>
      </c>
      <c r="AY250" s="236" t="s">
        <v>168</v>
      </c>
    </row>
    <row r="251" s="14" customFormat="1">
      <c r="A251" s="14"/>
      <c r="B251" s="237"/>
      <c r="C251" s="238"/>
      <c r="D251" s="228" t="s">
        <v>176</v>
      </c>
      <c r="E251" s="239" t="s">
        <v>19</v>
      </c>
      <c r="F251" s="240" t="s">
        <v>1852</v>
      </c>
      <c r="G251" s="238"/>
      <c r="H251" s="241">
        <v>37.5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176</v>
      </c>
      <c r="AU251" s="247" t="s">
        <v>81</v>
      </c>
      <c r="AV251" s="14" t="s">
        <v>81</v>
      </c>
      <c r="AW251" s="14" t="s">
        <v>33</v>
      </c>
      <c r="AX251" s="14" t="s">
        <v>72</v>
      </c>
      <c r="AY251" s="247" t="s">
        <v>168</v>
      </c>
    </row>
    <row r="252" s="15" customFormat="1">
      <c r="A252" s="15"/>
      <c r="B252" s="248"/>
      <c r="C252" s="249"/>
      <c r="D252" s="228" t="s">
        <v>176</v>
      </c>
      <c r="E252" s="250" t="s">
        <v>19</v>
      </c>
      <c r="F252" s="251" t="s">
        <v>180</v>
      </c>
      <c r="G252" s="249"/>
      <c r="H252" s="252">
        <v>50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176</v>
      </c>
      <c r="AU252" s="258" t="s">
        <v>81</v>
      </c>
      <c r="AV252" s="15" t="s">
        <v>174</v>
      </c>
      <c r="AW252" s="15" t="s">
        <v>33</v>
      </c>
      <c r="AX252" s="15" t="s">
        <v>79</v>
      </c>
      <c r="AY252" s="258" t="s">
        <v>168</v>
      </c>
    </row>
    <row r="253" s="2" customFormat="1" ht="62.7" customHeight="1">
      <c r="A253" s="39"/>
      <c r="B253" s="40"/>
      <c r="C253" s="259" t="s">
        <v>362</v>
      </c>
      <c r="D253" s="259" t="s">
        <v>203</v>
      </c>
      <c r="E253" s="260" t="s">
        <v>1062</v>
      </c>
      <c r="F253" s="261" t="s">
        <v>1063</v>
      </c>
      <c r="G253" s="262" t="s">
        <v>910</v>
      </c>
      <c r="H253" s="263">
        <v>50</v>
      </c>
      <c r="I253" s="264"/>
      <c r="J253" s="265">
        <f>ROUND(I253*H253,2)</f>
        <v>0</v>
      </c>
      <c r="K253" s="261" t="s">
        <v>911</v>
      </c>
      <c r="L253" s="45"/>
      <c r="M253" s="266" t="s">
        <v>19</v>
      </c>
      <c r="N253" s="267" t="s">
        <v>43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0.255</v>
      </c>
      <c r="T253" s="223">
        <f>S253*H253</f>
        <v>12.75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251</v>
      </c>
      <c r="AT253" s="224" t="s">
        <v>203</v>
      </c>
      <c r="AU253" s="224" t="s">
        <v>81</v>
      </c>
      <c r="AY253" s="18" t="s">
        <v>168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79</v>
      </c>
      <c r="BK253" s="225">
        <f>ROUND(I253*H253,2)</f>
        <v>0</v>
      </c>
      <c r="BL253" s="18" t="s">
        <v>251</v>
      </c>
      <c r="BM253" s="224" t="s">
        <v>1853</v>
      </c>
    </row>
    <row r="254" s="2" customFormat="1">
      <c r="A254" s="39"/>
      <c r="B254" s="40"/>
      <c r="C254" s="41"/>
      <c r="D254" s="279" t="s">
        <v>919</v>
      </c>
      <c r="E254" s="41"/>
      <c r="F254" s="280" t="s">
        <v>1065</v>
      </c>
      <c r="G254" s="41"/>
      <c r="H254" s="41"/>
      <c r="I254" s="269"/>
      <c r="J254" s="41"/>
      <c r="K254" s="41"/>
      <c r="L254" s="45"/>
      <c r="M254" s="270"/>
      <c r="N254" s="27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919</v>
      </c>
      <c r="AU254" s="18" t="s">
        <v>81</v>
      </c>
    </row>
    <row r="255" s="2" customFormat="1" ht="16.5" customHeight="1">
      <c r="A255" s="39"/>
      <c r="B255" s="40"/>
      <c r="C255" s="212" t="s">
        <v>113</v>
      </c>
      <c r="D255" s="212" t="s">
        <v>169</v>
      </c>
      <c r="E255" s="213" t="s">
        <v>1854</v>
      </c>
      <c r="F255" s="214" t="s">
        <v>1855</v>
      </c>
      <c r="G255" s="215" t="s">
        <v>910</v>
      </c>
      <c r="H255" s="216">
        <v>10</v>
      </c>
      <c r="I255" s="217"/>
      <c r="J255" s="218">
        <f>ROUND(I255*H255,2)</f>
        <v>0</v>
      </c>
      <c r="K255" s="214" t="s">
        <v>911</v>
      </c>
      <c r="L255" s="219"/>
      <c r="M255" s="220" t="s">
        <v>19</v>
      </c>
      <c r="N255" s="221" t="s">
        <v>43</v>
      </c>
      <c r="O255" s="85"/>
      <c r="P255" s="222">
        <f>O255*H255</f>
        <v>0</v>
      </c>
      <c r="Q255" s="222">
        <v>0.13</v>
      </c>
      <c r="R255" s="222">
        <f>Q255*H255</f>
        <v>1.3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173</v>
      </c>
      <c r="AT255" s="224" t="s">
        <v>169</v>
      </c>
      <c r="AU255" s="224" t="s">
        <v>81</v>
      </c>
      <c r="AY255" s="18" t="s">
        <v>168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79</v>
      </c>
      <c r="BK255" s="225">
        <f>ROUND(I255*H255,2)</f>
        <v>0</v>
      </c>
      <c r="BL255" s="18" t="s">
        <v>174</v>
      </c>
      <c r="BM255" s="224" t="s">
        <v>1856</v>
      </c>
    </row>
    <row r="256" s="2" customFormat="1" ht="49.05" customHeight="1">
      <c r="A256" s="39"/>
      <c r="B256" s="40"/>
      <c r="C256" s="259" t="s">
        <v>371</v>
      </c>
      <c r="D256" s="259" t="s">
        <v>203</v>
      </c>
      <c r="E256" s="260" t="s">
        <v>1857</v>
      </c>
      <c r="F256" s="261" t="s">
        <v>1858</v>
      </c>
      <c r="G256" s="262" t="s">
        <v>910</v>
      </c>
      <c r="H256" s="263">
        <v>10</v>
      </c>
      <c r="I256" s="264"/>
      <c r="J256" s="265">
        <f>ROUND(I256*H256,2)</f>
        <v>0</v>
      </c>
      <c r="K256" s="261" t="s">
        <v>911</v>
      </c>
      <c r="L256" s="45"/>
      <c r="M256" s="266" t="s">
        <v>19</v>
      </c>
      <c r="N256" s="267" t="s">
        <v>43</v>
      </c>
      <c r="O256" s="85"/>
      <c r="P256" s="222">
        <f>O256*H256</f>
        <v>0</v>
      </c>
      <c r="Q256" s="222">
        <v>0.084250000000000005</v>
      </c>
      <c r="R256" s="222">
        <f>Q256*H256</f>
        <v>0.84250000000000003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251</v>
      </c>
      <c r="AT256" s="224" t="s">
        <v>203</v>
      </c>
      <c r="AU256" s="224" t="s">
        <v>81</v>
      </c>
      <c r="AY256" s="18" t="s">
        <v>168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79</v>
      </c>
      <c r="BK256" s="225">
        <f>ROUND(I256*H256,2)</f>
        <v>0</v>
      </c>
      <c r="BL256" s="18" t="s">
        <v>251</v>
      </c>
      <c r="BM256" s="224" t="s">
        <v>1859</v>
      </c>
    </row>
    <row r="257" s="2" customFormat="1">
      <c r="A257" s="39"/>
      <c r="B257" s="40"/>
      <c r="C257" s="41"/>
      <c r="D257" s="279" t="s">
        <v>919</v>
      </c>
      <c r="E257" s="41"/>
      <c r="F257" s="280" t="s">
        <v>1860</v>
      </c>
      <c r="G257" s="41"/>
      <c r="H257" s="41"/>
      <c r="I257" s="269"/>
      <c r="J257" s="41"/>
      <c r="K257" s="41"/>
      <c r="L257" s="45"/>
      <c r="M257" s="270"/>
      <c r="N257" s="27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919</v>
      </c>
      <c r="AU257" s="18" t="s">
        <v>81</v>
      </c>
    </row>
    <row r="258" s="2" customFormat="1" ht="16.5" customHeight="1">
      <c r="A258" s="39"/>
      <c r="B258" s="40"/>
      <c r="C258" s="259" t="s">
        <v>377</v>
      </c>
      <c r="D258" s="259" t="s">
        <v>203</v>
      </c>
      <c r="E258" s="260" t="s">
        <v>1066</v>
      </c>
      <c r="F258" s="261" t="s">
        <v>1067</v>
      </c>
      <c r="G258" s="262" t="s">
        <v>917</v>
      </c>
      <c r="H258" s="263">
        <v>1.23</v>
      </c>
      <c r="I258" s="264"/>
      <c r="J258" s="265">
        <f>ROUND(I258*H258,2)</f>
        <v>0</v>
      </c>
      <c r="K258" s="261" t="s">
        <v>911</v>
      </c>
      <c r="L258" s="45"/>
      <c r="M258" s="266" t="s">
        <v>19</v>
      </c>
      <c r="N258" s="267" t="s">
        <v>43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2.4500000000000002</v>
      </c>
      <c r="T258" s="223">
        <f>S258*H258</f>
        <v>3.0135000000000001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79</v>
      </c>
      <c r="AT258" s="224" t="s">
        <v>203</v>
      </c>
      <c r="AU258" s="224" t="s">
        <v>81</v>
      </c>
      <c r="AY258" s="18" t="s">
        <v>168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79</v>
      </c>
      <c r="BK258" s="225">
        <f>ROUND(I258*H258,2)</f>
        <v>0</v>
      </c>
      <c r="BL258" s="18" t="s">
        <v>79</v>
      </c>
      <c r="BM258" s="224" t="s">
        <v>1861</v>
      </c>
    </row>
    <row r="259" s="2" customFormat="1">
      <c r="A259" s="39"/>
      <c r="B259" s="40"/>
      <c r="C259" s="41"/>
      <c r="D259" s="279" t="s">
        <v>919</v>
      </c>
      <c r="E259" s="41"/>
      <c r="F259" s="280" t="s">
        <v>1069</v>
      </c>
      <c r="G259" s="41"/>
      <c r="H259" s="41"/>
      <c r="I259" s="269"/>
      <c r="J259" s="41"/>
      <c r="K259" s="41"/>
      <c r="L259" s="45"/>
      <c r="M259" s="270"/>
      <c r="N259" s="27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919</v>
      </c>
      <c r="AU259" s="18" t="s">
        <v>81</v>
      </c>
    </row>
    <row r="260" s="13" customFormat="1">
      <c r="A260" s="13"/>
      <c r="B260" s="226"/>
      <c r="C260" s="227"/>
      <c r="D260" s="228" t="s">
        <v>176</v>
      </c>
      <c r="E260" s="229" t="s">
        <v>19</v>
      </c>
      <c r="F260" s="230" t="s">
        <v>1070</v>
      </c>
      <c r="G260" s="227"/>
      <c r="H260" s="229" t="s">
        <v>19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176</v>
      </c>
      <c r="AU260" s="236" t="s">
        <v>81</v>
      </c>
      <c r="AV260" s="13" t="s">
        <v>79</v>
      </c>
      <c r="AW260" s="13" t="s">
        <v>33</v>
      </c>
      <c r="AX260" s="13" t="s">
        <v>72</v>
      </c>
      <c r="AY260" s="236" t="s">
        <v>168</v>
      </c>
    </row>
    <row r="261" s="14" customFormat="1">
      <c r="A261" s="14"/>
      <c r="B261" s="237"/>
      <c r="C261" s="238"/>
      <c r="D261" s="228" t="s">
        <v>176</v>
      </c>
      <c r="E261" s="239" t="s">
        <v>19</v>
      </c>
      <c r="F261" s="240" t="s">
        <v>1497</v>
      </c>
      <c r="G261" s="238"/>
      <c r="H261" s="241">
        <v>1.2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176</v>
      </c>
      <c r="AU261" s="247" t="s">
        <v>81</v>
      </c>
      <c r="AV261" s="14" t="s">
        <v>81</v>
      </c>
      <c r="AW261" s="14" t="s">
        <v>33</v>
      </c>
      <c r="AX261" s="14" t="s">
        <v>72</v>
      </c>
      <c r="AY261" s="247" t="s">
        <v>168</v>
      </c>
    </row>
    <row r="262" s="13" customFormat="1">
      <c r="A262" s="13"/>
      <c r="B262" s="226"/>
      <c r="C262" s="227"/>
      <c r="D262" s="228" t="s">
        <v>176</v>
      </c>
      <c r="E262" s="229" t="s">
        <v>19</v>
      </c>
      <c r="F262" s="230" t="s">
        <v>1862</v>
      </c>
      <c r="G262" s="227"/>
      <c r="H262" s="229" t="s">
        <v>19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176</v>
      </c>
      <c r="AU262" s="236" t="s">
        <v>81</v>
      </c>
      <c r="AV262" s="13" t="s">
        <v>79</v>
      </c>
      <c r="AW262" s="13" t="s">
        <v>33</v>
      </c>
      <c r="AX262" s="13" t="s">
        <v>72</v>
      </c>
      <c r="AY262" s="236" t="s">
        <v>168</v>
      </c>
    </row>
    <row r="263" s="14" customFormat="1">
      <c r="A263" s="14"/>
      <c r="B263" s="237"/>
      <c r="C263" s="238"/>
      <c r="D263" s="228" t="s">
        <v>176</v>
      </c>
      <c r="E263" s="239" t="s">
        <v>19</v>
      </c>
      <c r="F263" s="240" t="s">
        <v>1863</v>
      </c>
      <c r="G263" s="238"/>
      <c r="H263" s="241">
        <v>0.029999999999999999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176</v>
      </c>
      <c r="AU263" s="247" t="s">
        <v>81</v>
      </c>
      <c r="AV263" s="14" t="s">
        <v>81</v>
      </c>
      <c r="AW263" s="14" t="s">
        <v>33</v>
      </c>
      <c r="AX263" s="14" t="s">
        <v>72</v>
      </c>
      <c r="AY263" s="247" t="s">
        <v>168</v>
      </c>
    </row>
    <row r="264" s="15" customFormat="1">
      <c r="A264" s="15"/>
      <c r="B264" s="248"/>
      <c r="C264" s="249"/>
      <c r="D264" s="228" t="s">
        <v>176</v>
      </c>
      <c r="E264" s="250" t="s">
        <v>19</v>
      </c>
      <c r="F264" s="251" t="s">
        <v>180</v>
      </c>
      <c r="G264" s="249"/>
      <c r="H264" s="252">
        <v>1.23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8" t="s">
        <v>176</v>
      </c>
      <c r="AU264" s="258" t="s">
        <v>81</v>
      </c>
      <c r="AV264" s="15" t="s">
        <v>174</v>
      </c>
      <c r="AW264" s="15" t="s">
        <v>33</v>
      </c>
      <c r="AX264" s="15" t="s">
        <v>79</v>
      </c>
      <c r="AY264" s="258" t="s">
        <v>168</v>
      </c>
    </row>
    <row r="265" s="2" customFormat="1" ht="33" customHeight="1">
      <c r="A265" s="39"/>
      <c r="B265" s="40"/>
      <c r="C265" s="259" t="s">
        <v>381</v>
      </c>
      <c r="D265" s="259" t="s">
        <v>203</v>
      </c>
      <c r="E265" s="260" t="s">
        <v>1081</v>
      </c>
      <c r="F265" s="261" t="s">
        <v>1082</v>
      </c>
      <c r="G265" s="262" t="s">
        <v>224</v>
      </c>
      <c r="H265" s="263">
        <v>4</v>
      </c>
      <c r="I265" s="264"/>
      <c r="J265" s="265">
        <f>ROUND(I265*H265,2)</f>
        <v>0</v>
      </c>
      <c r="K265" s="261" t="s">
        <v>911</v>
      </c>
      <c r="L265" s="45"/>
      <c r="M265" s="266" t="s">
        <v>19</v>
      </c>
      <c r="N265" s="267" t="s">
        <v>43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0.14899999999999999</v>
      </c>
      <c r="T265" s="223">
        <f>S265*H265</f>
        <v>0.59599999999999997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251</v>
      </c>
      <c r="AT265" s="224" t="s">
        <v>203</v>
      </c>
      <c r="AU265" s="224" t="s">
        <v>81</v>
      </c>
      <c r="AY265" s="18" t="s">
        <v>168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79</v>
      </c>
      <c r="BK265" s="225">
        <f>ROUND(I265*H265,2)</f>
        <v>0</v>
      </c>
      <c r="BL265" s="18" t="s">
        <v>251</v>
      </c>
      <c r="BM265" s="224" t="s">
        <v>1864</v>
      </c>
    </row>
    <row r="266" s="2" customFormat="1">
      <c r="A266" s="39"/>
      <c r="B266" s="40"/>
      <c r="C266" s="41"/>
      <c r="D266" s="279" t="s">
        <v>919</v>
      </c>
      <c r="E266" s="41"/>
      <c r="F266" s="280" t="s">
        <v>1084</v>
      </c>
      <c r="G266" s="41"/>
      <c r="H266" s="41"/>
      <c r="I266" s="269"/>
      <c r="J266" s="41"/>
      <c r="K266" s="41"/>
      <c r="L266" s="45"/>
      <c r="M266" s="270"/>
      <c r="N266" s="27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919</v>
      </c>
      <c r="AU266" s="18" t="s">
        <v>81</v>
      </c>
    </row>
    <row r="267" s="13" customFormat="1">
      <c r="A267" s="13"/>
      <c r="B267" s="226"/>
      <c r="C267" s="227"/>
      <c r="D267" s="228" t="s">
        <v>176</v>
      </c>
      <c r="E267" s="229" t="s">
        <v>19</v>
      </c>
      <c r="F267" s="230" t="s">
        <v>1865</v>
      </c>
      <c r="G267" s="227"/>
      <c r="H267" s="229" t="s">
        <v>19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176</v>
      </c>
      <c r="AU267" s="236" t="s">
        <v>81</v>
      </c>
      <c r="AV267" s="13" t="s">
        <v>79</v>
      </c>
      <c r="AW267" s="13" t="s">
        <v>33</v>
      </c>
      <c r="AX267" s="13" t="s">
        <v>72</v>
      </c>
      <c r="AY267" s="236" t="s">
        <v>168</v>
      </c>
    </row>
    <row r="268" s="14" customFormat="1">
      <c r="A268" s="14"/>
      <c r="B268" s="237"/>
      <c r="C268" s="238"/>
      <c r="D268" s="228" t="s">
        <v>176</v>
      </c>
      <c r="E268" s="239" t="s">
        <v>19</v>
      </c>
      <c r="F268" s="240" t="s">
        <v>174</v>
      </c>
      <c r="G268" s="238"/>
      <c r="H268" s="241">
        <v>4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176</v>
      </c>
      <c r="AU268" s="247" t="s">
        <v>81</v>
      </c>
      <c r="AV268" s="14" t="s">
        <v>81</v>
      </c>
      <c r="AW268" s="14" t="s">
        <v>33</v>
      </c>
      <c r="AX268" s="14" t="s">
        <v>72</v>
      </c>
      <c r="AY268" s="247" t="s">
        <v>168</v>
      </c>
    </row>
    <row r="269" s="15" customFormat="1">
      <c r="A269" s="15"/>
      <c r="B269" s="248"/>
      <c r="C269" s="249"/>
      <c r="D269" s="228" t="s">
        <v>176</v>
      </c>
      <c r="E269" s="250" t="s">
        <v>19</v>
      </c>
      <c r="F269" s="251" t="s">
        <v>180</v>
      </c>
      <c r="G269" s="249"/>
      <c r="H269" s="252">
        <v>4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8" t="s">
        <v>176</v>
      </c>
      <c r="AU269" s="258" t="s">
        <v>81</v>
      </c>
      <c r="AV269" s="15" t="s">
        <v>174</v>
      </c>
      <c r="AW269" s="15" t="s">
        <v>33</v>
      </c>
      <c r="AX269" s="15" t="s">
        <v>79</v>
      </c>
      <c r="AY269" s="258" t="s">
        <v>168</v>
      </c>
    </row>
    <row r="270" s="2" customFormat="1" ht="33" customHeight="1">
      <c r="A270" s="39"/>
      <c r="B270" s="40"/>
      <c r="C270" s="259" t="s">
        <v>389</v>
      </c>
      <c r="D270" s="259" t="s">
        <v>203</v>
      </c>
      <c r="E270" s="260" t="s">
        <v>1086</v>
      </c>
      <c r="F270" s="261" t="s">
        <v>1087</v>
      </c>
      <c r="G270" s="262" t="s">
        <v>224</v>
      </c>
      <c r="H270" s="263">
        <v>2</v>
      </c>
      <c r="I270" s="264"/>
      <c r="J270" s="265">
        <f>ROUND(I270*H270,2)</f>
        <v>0</v>
      </c>
      <c r="K270" s="261" t="s">
        <v>911</v>
      </c>
      <c r="L270" s="45"/>
      <c r="M270" s="266" t="s">
        <v>19</v>
      </c>
      <c r="N270" s="267" t="s">
        <v>43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0.20699999999999999</v>
      </c>
      <c r="T270" s="223">
        <f>S270*H270</f>
        <v>0.41399999999999998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251</v>
      </c>
      <c r="AT270" s="224" t="s">
        <v>203</v>
      </c>
      <c r="AU270" s="224" t="s">
        <v>81</v>
      </c>
      <c r="AY270" s="18" t="s">
        <v>168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79</v>
      </c>
      <c r="BK270" s="225">
        <f>ROUND(I270*H270,2)</f>
        <v>0</v>
      </c>
      <c r="BL270" s="18" t="s">
        <v>251</v>
      </c>
      <c r="BM270" s="224" t="s">
        <v>1866</v>
      </c>
    </row>
    <row r="271" s="2" customFormat="1">
      <c r="A271" s="39"/>
      <c r="B271" s="40"/>
      <c r="C271" s="41"/>
      <c r="D271" s="279" t="s">
        <v>919</v>
      </c>
      <c r="E271" s="41"/>
      <c r="F271" s="280" t="s">
        <v>1089</v>
      </c>
      <c r="G271" s="41"/>
      <c r="H271" s="41"/>
      <c r="I271" s="269"/>
      <c r="J271" s="41"/>
      <c r="K271" s="41"/>
      <c r="L271" s="45"/>
      <c r="M271" s="270"/>
      <c r="N271" s="27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919</v>
      </c>
      <c r="AU271" s="18" t="s">
        <v>81</v>
      </c>
    </row>
    <row r="272" s="13" customFormat="1">
      <c r="A272" s="13"/>
      <c r="B272" s="226"/>
      <c r="C272" s="227"/>
      <c r="D272" s="228" t="s">
        <v>176</v>
      </c>
      <c r="E272" s="229" t="s">
        <v>19</v>
      </c>
      <c r="F272" s="230" t="s">
        <v>1867</v>
      </c>
      <c r="G272" s="227"/>
      <c r="H272" s="229" t="s">
        <v>19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176</v>
      </c>
      <c r="AU272" s="236" t="s">
        <v>81</v>
      </c>
      <c r="AV272" s="13" t="s">
        <v>79</v>
      </c>
      <c r="AW272" s="13" t="s">
        <v>33</v>
      </c>
      <c r="AX272" s="13" t="s">
        <v>72</v>
      </c>
      <c r="AY272" s="236" t="s">
        <v>168</v>
      </c>
    </row>
    <row r="273" s="14" customFormat="1">
      <c r="A273" s="14"/>
      <c r="B273" s="237"/>
      <c r="C273" s="238"/>
      <c r="D273" s="228" t="s">
        <v>176</v>
      </c>
      <c r="E273" s="239" t="s">
        <v>19</v>
      </c>
      <c r="F273" s="240" t="s">
        <v>81</v>
      </c>
      <c r="G273" s="238"/>
      <c r="H273" s="241">
        <v>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176</v>
      </c>
      <c r="AU273" s="247" t="s">
        <v>81</v>
      </c>
      <c r="AV273" s="14" t="s">
        <v>81</v>
      </c>
      <c r="AW273" s="14" t="s">
        <v>33</v>
      </c>
      <c r="AX273" s="14" t="s">
        <v>72</v>
      </c>
      <c r="AY273" s="247" t="s">
        <v>168</v>
      </c>
    </row>
    <row r="274" s="15" customFormat="1">
      <c r="A274" s="15"/>
      <c r="B274" s="248"/>
      <c r="C274" s="249"/>
      <c r="D274" s="228" t="s">
        <v>176</v>
      </c>
      <c r="E274" s="250" t="s">
        <v>19</v>
      </c>
      <c r="F274" s="251" t="s">
        <v>180</v>
      </c>
      <c r="G274" s="249"/>
      <c r="H274" s="252">
        <v>2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8" t="s">
        <v>176</v>
      </c>
      <c r="AU274" s="258" t="s">
        <v>81</v>
      </c>
      <c r="AV274" s="15" t="s">
        <v>174</v>
      </c>
      <c r="AW274" s="15" t="s">
        <v>33</v>
      </c>
      <c r="AX274" s="15" t="s">
        <v>79</v>
      </c>
      <c r="AY274" s="258" t="s">
        <v>168</v>
      </c>
    </row>
    <row r="275" s="12" customFormat="1" ht="25.92" customHeight="1">
      <c r="A275" s="12"/>
      <c r="B275" s="198"/>
      <c r="C275" s="199"/>
      <c r="D275" s="200" t="s">
        <v>71</v>
      </c>
      <c r="E275" s="201" t="s">
        <v>1091</v>
      </c>
      <c r="F275" s="201" t="s">
        <v>1092</v>
      </c>
      <c r="G275" s="199"/>
      <c r="H275" s="199"/>
      <c r="I275" s="202"/>
      <c r="J275" s="203">
        <f>BK275</f>
        <v>0</v>
      </c>
      <c r="K275" s="199"/>
      <c r="L275" s="204"/>
      <c r="M275" s="205"/>
      <c r="N275" s="206"/>
      <c r="O275" s="206"/>
      <c r="P275" s="207">
        <f>SUM(P276:P278)</f>
        <v>0</v>
      </c>
      <c r="Q275" s="206"/>
      <c r="R275" s="207">
        <f>SUM(R276:R278)</f>
        <v>0</v>
      </c>
      <c r="S275" s="206"/>
      <c r="T275" s="208">
        <f>SUM(T276:T278)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174</v>
      </c>
      <c r="AT275" s="210" t="s">
        <v>71</v>
      </c>
      <c r="AU275" s="210" t="s">
        <v>72</v>
      </c>
      <c r="AY275" s="209" t="s">
        <v>168</v>
      </c>
      <c r="BK275" s="211">
        <f>SUM(BK276:BK278)</f>
        <v>0</v>
      </c>
    </row>
    <row r="276" s="2" customFormat="1" ht="24.15" customHeight="1">
      <c r="A276" s="39"/>
      <c r="B276" s="40"/>
      <c r="C276" s="259" t="s">
        <v>393</v>
      </c>
      <c r="D276" s="259" t="s">
        <v>203</v>
      </c>
      <c r="E276" s="260" t="s">
        <v>1099</v>
      </c>
      <c r="F276" s="261" t="s">
        <v>1100</v>
      </c>
      <c r="G276" s="262" t="s">
        <v>1095</v>
      </c>
      <c r="H276" s="263">
        <v>10</v>
      </c>
      <c r="I276" s="264"/>
      <c r="J276" s="265">
        <f>ROUND(I276*H276,2)</f>
        <v>0</v>
      </c>
      <c r="K276" s="261" t="s">
        <v>911</v>
      </c>
      <c r="L276" s="45"/>
      <c r="M276" s="266" t="s">
        <v>19</v>
      </c>
      <c r="N276" s="267" t="s">
        <v>43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219</v>
      </c>
      <c r="AT276" s="224" t="s">
        <v>203</v>
      </c>
      <c r="AU276" s="224" t="s">
        <v>79</v>
      </c>
      <c r="AY276" s="18" t="s">
        <v>168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8" t="s">
        <v>79</v>
      </c>
      <c r="BK276" s="225">
        <f>ROUND(I276*H276,2)</f>
        <v>0</v>
      </c>
      <c r="BL276" s="18" t="s">
        <v>219</v>
      </c>
      <c r="BM276" s="224" t="s">
        <v>1868</v>
      </c>
    </row>
    <row r="277" s="2" customFormat="1">
      <c r="A277" s="39"/>
      <c r="B277" s="40"/>
      <c r="C277" s="41"/>
      <c r="D277" s="279" t="s">
        <v>919</v>
      </c>
      <c r="E277" s="41"/>
      <c r="F277" s="280" t="s">
        <v>1102</v>
      </c>
      <c r="G277" s="41"/>
      <c r="H277" s="41"/>
      <c r="I277" s="269"/>
      <c r="J277" s="41"/>
      <c r="K277" s="41"/>
      <c r="L277" s="45"/>
      <c r="M277" s="270"/>
      <c r="N277" s="27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919</v>
      </c>
      <c r="AU277" s="18" t="s">
        <v>79</v>
      </c>
    </row>
    <row r="278" s="2" customFormat="1">
      <c r="A278" s="39"/>
      <c r="B278" s="40"/>
      <c r="C278" s="41"/>
      <c r="D278" s="228" t="s">
        <v>207</v>
      </c>
      <c r="E278" s="41"/>
      <c r="F278" s="268" t="s">
        <v>1869</v>
      </c>
      <c r="G278" s="41"/>
      <c r="H278" s="41"/>
      <c r="I278" s="269"/>
      <c r="J278" s="41"/>
      <c r="K278" s="41"/>
      <c r="L278" s="45"/>
      <c r="M278" s="270"/>
      <c r="N278" s="27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207</v>
      </c>
      <c r="AU278" s="18" t="s">
        <v>79</v>
      </c>
    </row>
    <row r="279" s="12" customFormat="1" ht="25.92" customHeight="1">
      <c r="A279" s="12"/>
      <c r="B279" s="198"/>
      <c r="C279" s="199"/>
      <c r="D279" s="200" t="s">
        <v>71</v>
      </c>
      <c r="E279" s="201" t="s">
        <v>1104</v>
      </c>
      <c r="F279" s="201" t="s">
        <v>1105</v>
      </c>
      <c r="G279" s="199"/>
      <c r="H279" s="199"/>
      <c r="I279" s="202"/>
      <c r="J279" s="203">
        <f>BK279</f>
        <v>0</v>
      </c>
      <c r="K279" s="199"/>
      <c r="L279" s="204"/>
      <c r="M279" s="205"/>
      <c r="N279" s="206"/>
      <c r="O279" s="206"/>
      <c r="P279" s="207">
        <f>P280</f>
        <v>0</v>
      </c>
      <c r="Q279" s="206"/>
      <c r="R279" s="207">
        <f>R280</f>
        <v>0</v>
      </c>
      <c r="S279" s="206"/>
      <c r="T279" s="208">
        <f>T280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196</v>
      </c>
      <c r="AT279" s="210" t="s">
        <v>71</v>
      </c>
      <c r="AU279" s="210" t="s">
        <v>72</v>
      </c>
      <c r="AY279" s="209" t="s">
        <v>168</v>
      </c>
      <c r="BK279" s="211">
        <f>BK280</f>
        <v>0</v>
      </c>
    </row>
    <row r="280" s="12" customFormat="1" ht="22.8" customHeight="1">
      <c r="A280" s="12"/>
      <c r="B280" s="198"/>
      <c r="C280" s="199"/>
      <c r="D280" s="200" t="s">
        <v>71</v>
      </c>
      <c r="E280" s="272" t="s">
        <v>1106</v>
      </c>
      <c r="F280" s="272" t="s">
        <v>1107</v>
      </c>
      <c r="G280" s="199"/>
      <c r="H280" s="199"/>
      <c r="I280" s="202"/>
      <c r="J280" s="273">
        <f>BK280</f>
        <v>0</v>
      </c>
      <c r="K280" s="199"/>
      <c r="L280" s="204"/>
      <c r="M280" s="205"/>
      <c r="N280" s="206"/>
      <c r="O280" s="206"/>
      <c r="P280" s="207">
        <f>SUM(P281:P290)</f>
        <v>0</v>
      </c>
      <c r="Q280" s="206"/>
      <c r="R280" s="207">
        <f>SUM(R281:R290)</f>
        <v>0</v>
      </c>
      <c r="S280" s="206"/>
      <c r="T280" s="208">
        <f>SUM(T281:T290)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09" t="s">
        <v>196</v>
      </c>
      <c r="AT280" s="210" t="s">
        <v>71</v>
      </c>
      <c r="AU280" s="210" t="s">
        <v>79</v>
      </c>
      <c r="AY280" s="209" t="s">
        <v>168</v>
      </c>
      <c r="BK280" s="211">
        <f>SUM(BK281:BK290)</f>
        <v>0</v>
      </c>
    </row>
    <row r="281" s="2" customFormat="1" ht="24.15" customHeight="1">
      <c r="A281" s="39"/>
      <c r="B281" s="40"/>
      <c r="C281" s="259" t="s">
        <v>398</v>
      </c>
      <c r="D281" s="259" t="s">
        <v>203</v>
      </c>
      <c r="E281" s="260" t="s">
        <v>1108</v>
      </c>
      <c r="F281" s="261" t="s">
        <v>1109</v>
      </c>
      <c r="G281" s="262" t="s">
        <v>1110</v>
      </c>
      <c r="H281" s="263">
        <v>2</v>
      </c>
      <c r="I281" s="264"/>
      <c r="J281" s="265">
        <f>ROUND(I281*H281,2)</f>
        <v>0</v>
      </c>
      <c r="K281" s="261" t="s">
        <v>19</v>
      </c>
      <c r="L281" s="45"/>
      <c r="M281" s="266" t="s">
        <v>19</v>
      </c>
      <c r="N281" s="267" t="s">
        <v>43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174</v>
      </c>
      <c r="AT281" s="224" t="s">
        <v>203</v>
      </c>
      <c r="AU281" s="224" t="s">
        <v>81</v>
      </c>
      <c r="AY281" s="18" t="s">
        <v>168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79</v>
      </c>
      <c r="BK281" s="225">
        <f>ROUND(I281*H281,2)</f>
        <v>0</v>
      </c>
      <c r="BL281" s="18" t="s">
        <v>174</v>
      </c>
      <c r="BM281" s="224" t="s">
        <v>1870</v>
      </c>
    </row>
    <row r="282" s="13" customFormat="1">
      <c r="A282" s="13"/>
      <c r="B282" s="226"/>
      <c r="C282" s="227"/>
      <c r="D282" s="228" t="s">
        <v>176</v>
      </c>
      <c r="E282" s="229" t="s">
        <v>19</v>
      </c>
      <c r="F282" s="230" t="s">
        <v>941</v>
      </c>
      <c r="G282" s="227"/>
      <c r="H282" s="229" t="s">
        <v>19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176</v>
      </c>
      <c r="AU282" s="236" t="s">
        <v>81</v>
      </c>
      <c r="AV282" s="13" t="s">
        <v>79</v>
      </c>
      <c r="AW282" s="13" t="s">
        <v>33</v>
      </c>
      <c r="AX282" s="13" t="s">
        <v>72</v>
      </c>
      <c r="AY282" s="236" t="s">
        <v>168</v>
      </c>
    </row>
    <row r="283" s="13" customFormat="1">
      <c r="A283" s="13"/>
      <c r="B283" s="226"/>
      <c r="C283" s="227"/>
      <c r="D283" s="228" t="s">
        <v>176</v>
      </c>
      <c r="E283" s="229" t="s">
        <v>19</v>
      </c>
      <c r="F283" s="230" t="s">
        <v>1791</v>
      </c>
      <c r="G283" s="227"/>
      <c r="H283" s="229" t="s">
        <v>19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176</v>
      </c>
      <c r="AU283" s="236" t="s">
        <v>81</v>
      </c>
      <c r="AV283" s="13" t="s">
        <v>79</v>
      </c>
      <c r="AW283" s="13" t="s">
        <v>33</v>
      </c>
      <c r="AX283" s="13" t="s">
        <v>72</v>
      </c>
      <c r="AY283" s="236" t="s">
        <v>168</v>
      </c>
    </row>
    <row r="284" s="14" customFormat="1">
      <c r="A284" s="14"/>
      <c r="B284" s="237"/>
      <c r="C284" s="238"/>
      <c r="D284" s="228" t="s">
        <v>176</v>
      </c>
      <c r="E284" s="239" t="s">
        <v>19</v>
      </c>
      <c r="F284" s="240" t="s">
        <v>81</v>
      </c>
      <c r="G284" s="238"/>
      <c r="H284" s="241">
        <v>2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176</v>
      </c>
      <c r="AU284" s="247" t="s">
        <v>81</v>
      </c>
      <c r="AV284" s="14" t="s">
        <v>81</v>
      </c>
      <c r="AW284" s="14" t="s">
        <v>33</v>
      </c>
      <c r="AX284" s="14" t="s">
        <v>72</v>
      </c>
      <c r="AY284" s="247" t="s">
        <v>168</v>
      </c>
    </row>
    <row r="285" s="15" customFormat="1">
      <c r="A285" s="15"/>
      <c r="B285" s="248"/>
      <c r="C285" s="249"/>
      <c r="D285" s="228" t="s">
        <v>176</v>
      </c>
      <c r="E285" s="250" t="s">
        <v>19</v>
      </c>
      <c r="F285" s="251" t="s">
        <v>180</v>
      </c>
      <c r="G285" s="249"/>
      <c r="H285" s="252">
        <v>2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8" t="s">
        <v>176</v>
      </c>
      <c r="AU285" s="258" t="s">
        <v>81</v>
      </c>
      <c r="AV285" s="15" t="s">
        <v>174</v>
      </c>
      <c r="AW285" s="15" t="s">
        <v>33</v>
      </c>
      <c r="AX285" s="15" t="s">
        <v>79</v>
      </c>
      <c r="AY285" s="258" t="s">
        <v>168</v>
      </c>
    </row>
    <row r="286" s="2" customFormat="1" ht="24.15" customHeight="1">
      <c r="A286" s="39"/>
      <c r="B286" s="40"/>
      <c r="C286" s="259" t="s">
        <v>403</v>
      </c>
      <c r="D286" s="259" t="s">
        <v>203</v>
      </c>
      <c r="E286" s="260" t="s">
        <v>1112</v>
      </c>
      <c r="F286" s="261" t="s">
        <v>1113</v>
      </c>
      <c r="G286" s="262" t="s">
        <v>1114</v>
      </c>
      <c r="H286" s="263">
        <v>1</v>
      </c>
      <c r="I286" s="264"/>
      <c r="J286" s="265">
        <f>ROUND(I286*H286,2)</f>
        <v>0</v>
      </c>
      <c r="K286" s="261" t="s">
        <v>19</v>
      </c>
      <c r="L286" s="45"/>
      <c r="M286" s="266" t="s">
        <v>19</v>
      </c>
      <c r="N286" s="267" t="s">
        <v>43</v>
      </c>
      <c r="O286" s="85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174</v>
      </c>
      <c r="AT286" s="224" t="s">
        <v>203</v>
      </c>
      <c r="AU286" s="224" t="s">
        <v>81</v>
      </c>
      <c r="AY286" s="18" t="s">
        <v>168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79</v>
      </c>
      <c r="BK286" s="225">
        <f>ROUND(I286*H286,2)</f>
        <v>0</v>
      </c>
      <c r="BL286" s="18" t="s">
        <v>174</v>
      </c>
      <c r="BM286" s="224" t="s">
        <v>1871</v>
      </c>
    </row>
    <row r="287" s="13" customFormat="1">
      <c r="A287" s="13"/>
      <c r="B287" s="226"/>
      <c r="C287" s="227"/>
      <c r="D287" s="228" t="s">
        <v>176</v>
      </c>
      <c r="E287" s="229" t="s">
        <v>19</v>
      </c>
      <c r="F287" s="230" t="s">
        <v>941</v>
      </c>
      <c r="G287" s="227"/>
      <c r="H287" s="229" t="s">
        <v>19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176</v>
      </c>
      <c r="AU287" s="236" t="s">
        <v>81</v>
      </c>
      <c r="AV287" s="13" t="s">
        <v>79</v>
      </c>
      <c r="AW287" s="13" t="s">
        <v>33</v>
      </c>
      <c r="AX287" s="13" t="s">
        <v>72</v>
      </c>
      <c r="AY287" s="236" t="s">
        <v>168</v>
      </c>
    </row>
    <row r="288" s="13" customFormat="1">
      <c r="A288" s="13"/>
      <c r="B288" s="226"/>
      <c r="C288" s="227"/>
      <c r="D288" s="228" t="s">
        <v>176</v>
      </c>
      <c r="E288" s="229" t="s">
        <v>19</v>
      </c>
      <c r="F288" s="230" t="s">
        <v>1791</v>
      </c>
      <c r="G288" s="227"/>
      <c r="H288" s="229" t="s">
        <v>19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6" t="s">
        <v>176</v>
      </c>
      <c r="AU288" s="236" t="s">
        <v>81</v>
      </c>
      <c r="AV288" s="13" t="s">
        <v>79</v>
      </c>
      <c r="AW288" s="13" t="s">
        <v>33</v>
      </c>
      <c r="AX288" s="13" t="s">
        <v>72</v>
      </c>
      <c r="AY288" s="236" t="s">
        <v>168</v>
      </c>
    </row>
    <row r="289" s="14" customFormat="1">
      <c r="A289" s="14"/>
      <c r="B289" s="237"/>
      <c r="C289" s="238"/>
      <c r="D289" s="228" t="s">
        <v>176</v>
      </c>
      <c r="E289" s="239" t="s">
        <v>19</v>
      </c>
      <c r="F289" s="240" t="s">
        <v>79</v>
      </c>
      <c r="G289" s="238"/>
      <c r="H289" s="241">
        <v>1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176</v>
      </c>
      <c r="AU289" s="247" t="s">
        <v>81</v>
      </c>
      <c r="AV289" s="14" t="s">
        <v>81</v>
      </c>
      <c r="AW289" s="14" t="s">
        <v>33</v>
      </c>
      <c r="AX289" s="14" t="s">
        <v>72</v>
      </c>
      <c r="AY289" s="247" t="s">
        <v>168</v>
      </c>
    </row>
    <row r="290" s="15" customFormat="1">
      <c r="A290" s="15"/>
      <c r="B290" s="248"/>
      <c r="C290" s="249"/>
      <c r="D290" s="228" t="s">
        <v>176</v>
      </c>
      <c r="E290" s="250" t="s">
        <v>19</v>
      </c>
      <c r="F290" s="251" t="s">
        <v>180</v>
      </c>
      <c r="G290" s="249"/>
      <c r="H290" s="252">
        <v>1</v>
      </c>
      <c r="I290" s="253"/>
      <c r="J290" s="249"/>
      <c r="K290" s="249"/>
      <c r="L290" s="254"/>
      <c r="M290" s="281"/>
      <c r="N290" s="282"/>
      <c r="O290" s="282"/>
      <c r="P290" s="282"/>
      <c r="Q290" s="282"/>
      <c r="R290" s="282"/>
      <c r="S290" s="282"/>
      <c r="T290" s="28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176</v>
      </c>
      <c r="AU290" s="258" t="s">
        <v>81</v>
      </c>
      <c r="AV290" s="15" t="s">
        <v>174</v>
      </c>
      <c r="AW290" s="15" t="s">
        <v>33</v>
      </c>
      <c r="AX290" s="15" t="s">
        <v>79</v>
      </c>
      <c r="AY290" s="258" t="s">
        <v>168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xf6r6lmqmeU1E5bS8KZ/Z5V+SYQ4gfqDkQwO1dxadnG5o6gdsvYZ54Ho4O5/BHGyWl4ibmJKBmPFHauPEOvyTQ==" hashValue="Lp5Ut2Sxywp7W+9SGeJaErlQzcuHPzwMOMQUH3GeYG1jhtnUTpkliZg/E7B3S4UEFKz6XtJaCn1fISoGd4Zhmw==" algorithmName="SHA-512" password="CC35"/>
  <autoFilter ref="C96:K2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3" r:id="rId1" display="https://podminky.urs.cz/item/CS_URS_2023_02/HZS4231"/>
    <hyperlink ref="F107" r:id="rId2" display="https://podminky.urs.cz/item/CS_URS_2023_02/132212132"/>
    <hyperlink ref="F112" r:id="rId3" display="https://podminky.urs.cz/item/CS_URS_2023_02/174111101"/>
    <hyperlink ref="F132" r:id="rId4" display="https://podminky.urs.cz/item/CS_URS_2023_02/274121121"/>
    <hyperlink ref="F161" r:id="rId5" display="https://podminky.urs.cz/item/CS_URS_2023_02/460661111"/>
    <hyperlink ref="F163" r:id="rId6" display="https://podminky.urs.cz/item/CS_URS_2023_02/460581131"/>
    <hyperlink ref="F166" r:id="rId7" display="https://podminky.urs.cz/item/CS_URS_2023_02/210040093"/>
    <hyperlink ref="F171" r:id="rId8" display="https://podminky.urs.cz/item/CS_URS_2023_02/220260702"/>
    <hyperlink ref="F192" r:id="rId9" display="https://podminky.urs.cz/item/CS_URS_2023_02/460010021"/>
    <hyperlink ref="F194" r:id="rId10" display="https://podminky.urs.cz/item/CS_URS_2023_02/460010023"/>
    <hyperlink ref="F196" r:id="rId11" display="https://podminky.urs.cz/item/CS_URS_2023_02/460131113"/>
    <hyperlink ref="F205" r:id="rId12" display="https://podminky.urs.cz/item/CS_URS_2023_02/460391123"/>
    <hyperlink ref="F208" r:id="rId13" display="https://podminky.urs.cz/item/CS_URS_2023_02/460161142"/>
    <hyperlink ref="F214" r:id="rId14" display="https://podminky.urs.cz/item/CS_URS_2023_02/460161182"/>
    <hyperlink ref="F222" r:id="rId15" display="https://podminky.urs.cz/item/CS_URS_2023_02/460161242"/>
    <hyperlink ref="F228" r:id="rId16" display="https://podminky.urs.cz/item/CS_URS_2023_02/460431152"/>
    <hyperlink ref="F231" r:id="rId17" display="https://podminky.urs.cz/item/CS_URS_2023_02/460431192"/>
    <hyperlink ref="F234" r:id="rId18" display="https://podminky.urs.cz/item/CS_URS_2023_02/460431252"/>
    <hyperlink ref="F236" r:id="rId19" display="https://podminky.urs.cz/item/CS_URS_2023_02/460631214"/>
    <hyperlink ref="F242" r:id="rId20" display="https://podminky.urs.cz/item/CS_URS_2023_02/460632112"/>
    <hyperlink ref="F244" r:id="rId21" display="https://podminky.urs.cz/item/CS_URS_2023_02/460632212"/>
    <hyperlink ref="F247" r:id="rId22" display="https://podminky.urs.cz/item/CS_URS_2023_02/460881611"/>
    <hyperlink ref="F254" r:id="rId23" display="https://podminky.urs.cz/item/CS_URS_2023_02/468021212"/>
    <hyperlink ref="F257" r:id="rId24" display="https://podminky.urs.cz/item/CS_URS_2023_02/460881612"/>
    <hyperlink ref="F259" r:id="rId25" display="https://podminky.urs.cz/item/CS_URS_2023_02/468051131"/>
    <hyperlink ref="F266" r:id="rId26" display="https://podminky.urs.cz/item/CS_URS_2023_02/468081326"/>
    <hyperlink ref="F271" r:id="rId27" display="https://podminky.urs.cz/item/CS_URS_2023_02/468081333"/>
    <hyperlink ref="F277" r:id="rId28" display="https://podminky.urs.cz/item/CS_URS_2023_02/HZS13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1872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1873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1874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Štěpán Mikš</v>
      </c>
      <c r="F26" s="39"/>
      <c r="G26" s="39"/>
      <c r="H26" s="39"/>
      <c r="I26" s="144" t="s">
        <v>27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ROUND((SUM(BE91:BE180)),  2)</f>
        <v>0</v>
      </c>
      <c r="G35" s="39"/>
      <c r="H35" s="39"/>
      <c r="I35" s="159">
        <v>0.20999999999999999</v>
      </c>
      <c r="J35" s="158">
        <f>ROUND(((SUM(BE91:BE180))*I35),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ROUND((SUM(BF91:BF180)),  2)</f>
        <v>0</v>
      </c>
      <c r="G36" s="39"/>
      <c r="H36" s="39"/>
      <c r="I36" s="159">
        <v>0.14999999999999999</v>
      </c>
      <c r="J36" s="158">
        <f>ROUND(((SUM(BF91:BF180))*I36),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ROUND((SUM(BG91:BG180)),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ROUND((SUM(BH91:BH180)),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ROUND((SUM(BI91:BI180)),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1872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01 - Technologická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ŽST Božice u Znojma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Projekt,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1875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1876</v>
      </c>
      <c r="E65" s="184"/>
      <c r="F65" s="184"/>
      <c r="G65" s="184"/>
      <c r="H65" s="184"/>
      <c r="I65" s="184"/>
      <c r="J65" s="185">
        <f>J93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1877</v>
      </c>
      <c r="E66" s="179"/>
      <c r="F66" s="179"/>
      <c r="G66" s="179"/>
      <c r="H66" s="179"/>
      <c r="I66" s="179"/>
      <c r="J66" s="180">
        <f>J101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1878</v>
      </c>
      <c r="E67" s="184"/>
      <c r="F67" s="184"/>
      <c r="G67" s="184"/>
      <c r="H67" s="184"/>
      <c r="I67" s="184"/>
      <c r="J67" s="185">
        <f>J137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1879</v>
      </c>
      <c r="E68" s="184"/>
      <c r="F68" s="184"/>
      <c r="G68" s="184"/>
      <c r="H68" s="184"/>
      <c r="I68" s="184"/>
      <c r="J68" s="185">
        <f>J149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1880</v>
      </c>
      <c r="E69" s="179"/>
      <c r="F69" s="179"/>
      <c r="G69" s="179"/>
      <c r="H69" s="179"/>
      <c r="I69" s="179"/>
      <c r="J69" s="180">
        <f>J174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Oprava zabezpečovacího zařízení v ŽST Božice a Hodonice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127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1872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134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01 - Technologická část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ŽST Božice u Znojma</v>
      </c>
      <c r="G85" s="41"/>
      <c r="H85" s="41"/>
      <c r="I85" s="33" t="s">
        <v>23</v>
      </c>
      <c r="J85" s="73" t="str">
        <f>IF(J14="","",J14)</f>
        <v>11. 9. 2023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 xml:space="preserve"> </v>
      </c>
      <c r="G87" s="41"/>
      <c r="H87" s="41"/>
      <c r="I87" s="33" t="s">
        <v>30</v>
      </c>
      <c r="J87" s="37" t="str">
        <f>E23</f>
        <v>Signal Projekt,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28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Štěpán Mikš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155</v>
      </c>
      <c r="D90" s="190" t="s">
        <v>57</v>
      </c>
      <c r="E90" s="190" t="s">
        <v>53</v>
      </c>
      <c r="F90" s="190" t="s">
        <v>54</v>
      </c>
      <c r="G90" s="190" t="s">
        <v>156</v>
      </c>
      <c r="H90" s="190" t="s">
        <v>157</v>
      </c>
      <c r="I90" s="190" t="s">
        <v>158</v>
      </c>
      <c r="J90" s="190" t="s">
        <v>138</v>
      </c>
      <c r="K90" s="191" t="s">
        <v>159</v>
      </c>
      <c r="L90" s="192"/>
      <c r="M90" s="93" t="s">
        <v>19</v>
      </c>
      <c r="N90" s="94" t="s">
        <v>42</v>
      </c>
      <c r="O90" s="94" t="s">
        <v>160</v>
      </c>
      <c r="P90" s="94" t="s">
        <v>161</v>
      </c>
      <c r="Q90" s="94" t="s">
        <v>162</v>
      </c>
      <c r="R90" s="94" t="s">
        <v>163</v>
      </c>
      <c r="S90" s="94" t="s">
        <v>164</v>
      </c>
      <c r="T90" s="95" t="s">
        <v>165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166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P92+P101+P174</f>
        <v>0</v>
      </c>
      <c r="Q91" s="97"/>
      <c r="R91" s="195">
        <f>R92+R101+R174</f>
        <v>0</v>
      </c>
      <c r="S91" s="97"/>
      <c r="T91" s="196">
        <f>T92+T101+T174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139</v>
      </c>
      <c r="BK91" s="197">
        <f>BK92+BK101+BK174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87</v>
      </c>
      <c r="F92" s="201" t="s">
        <v>298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</f>
        <v>0</v>
      </c>
      <c r="Q92" s="206"/>
      <c r="R92" s="207">
        <f>R93</f>
        <v>0</v>
      </c>
      <c r="S92" s="206"/>
      <c r="T92" s="208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79</v>
      </c>
      <c r="AT92" s="210" t="s">
        <v>71</v>
      </c>
      <c r="AU92" s="210" t="s">
        <v>72</v>
      </c>
      <c r="AY92" s="209" t="s">
        <v>168</v>
      </c>
      <c r="BK92" s="211">
        <f>BK93</f>
        <v>0</v>
      </c>
    </row>
    <row r="93" s="12" customFormat="1" ht="22.8" customHeight="1">
      <c r="A93" s="12"/>
      <c r="B93" s="198"/>
      <c r="C93" s="199"/>
      <c r="D93" s="200" t="s">
        <v>71</v>
      </c>
      <c r="E93" s="272" t="s">
        <v>1881</v>
      </c>
      <c r="F93" s="272" t="s">
        <v>1882</v>
      </c>
      <c r="G93" s="199"/>
      <c r="H93" s="199"/>
      <c r="I93" s="202"/>
      <c r="J93" s="273">
        <f>BK93</f>
        <v>0</v>
      </c>
      <c r="K93" s="199"/>
      <c r="L93" s="204"/>
      <c r="M93" s="205"/>
      <c r="N93" s="206"/>
      <c r="O93" s="206"/>
      <c r="P93" s="207">
        <f>SUM(P94:P100)</f>
        <v>0</v>
      </c>
      <c r="Q93" s="206"/>
      <c r="R93" s="207">
        <f>SUM(R94:R100)</f>
        <v>0</v>
      </c>
      <c r="S93" s="206"/>
      <c r="T93" s="208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79</v>
      </c>
      <c r="AY93" s="209" t="s">
        <v>168</v>
      </c>
      <c r="BK93" s="211">
        <f>SUM(BK94:BK100)</f>
        <v>0</v>
      </c>
    </row>
    <row r="94" s="2" customFormat="1" ht="33" customHeight="1">
      <c r="A94" s="39"/>
      <c r="B94" s="40"/>
      <c r="C94" s="212" t="s">
        <v>79</v>
      </c>
      <c r="D94" s="212" t="s">
        <v>169</v>
      </c>
      <c r="E94" s="213" t="s">
        <v>1883</v>
      </c>
      <c r="F94" s="214" t="s">
        <v>1884</v>
      </c>
      <c r="G94" s="215" t="s">
        <v>110</v>
      </c>
      <c r="H94" s="216">
        <v>15</v>
      </c>
      <c r="I94" s="217"/>
      <c r="J94" s="218">
        <f>ROUND(I94*H94,2)</f>
        <v>0</v>
      </c>
      <c r="K94" s="214" t="s">
        <v>172</v>
      </c>
      <c r="L94" s="219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81</v>
      </c>
      <c r="AT94" s="224" t="s">
        <v>169</v>
      </c>
      <c r="AU94" s="224" t="s">
        <v>81</v>
      </c>
      <c r="AY94" s="18" t="s">
        <v>168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79</v>
      </c>
      <c r="BM94" s="224" t="s">
        <v>1885</v>
      </c>
    </row>
    <row r="95" s="2" customFormat="1" ht="24.15" customHeight="1">
      <c r="A95" s="39"/>
      <c r="B95" s="40"/>
      <c r="C95" s="212" t="s">
        <v>81</v>
      </c>
      <c r="D95" s="212" t="s">
        <v>169</v>
      </c>
      <c r="E95" s="213" t="s">
        <v>1886</v>
      </c>
      <c r="F95" s="214" t="s">
        <v>1887</v>
      </c>
      <c r="G95" s="215" t="s">
        <v>110</v>
      </c>
      <c r="H95" s="216">
        <v>15</v>
      </c>
      <c r="I95" s="217"/>
      <c r="J95" s="218">
        <f>ROUND(I95*H95,2)</f>
        <v>0</v>
      </c>
      <c r="K95" s="214" t="s">
        <v>172</v>
      </c>
      <c r="L95" s="219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81</v>
      </c>
      <c r="AT95" s="224" t="s">
        <v>169</v>
      </c>
      <c r="AU95" s="224" t="s">
        <v>81</v>
      </c>
      <c r="AY95" s="18" t="s">
        <v>168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79</v>
      </c>
      <c r="BM95" s="224" t="s">
        <v>1888</v>
      </c>
    </row>
    <row r="96" s="2" customFormat="1" ht="24.15" customHeight="1">
      <c r="A96" s="39"/>
      <c r="B96" s="40"/>
      <c r="C96" s="212" t="s">
        <v>186</v>
      </c>
      <c r="D96" s="212" t="s">
        <v>169</v>
      </c>
      <c r="E96" s="213" t="s">
        <v>273</v>
      </c>
      <c r="F96" s="214" t="s">
        <v>274</v>
      </c>
      <c r="G96" s="215" t="s">
        <v>110</v>
      </c>
      <c r="H96" s="216">
        <v>270</v>
      </c>
      <c r="I96" s="217"/>
      <c r="J96" s="218">
        <f>ROUND(I96*H96,2)</f>
        <v>0</v>
      </c>
      <c r="K96" s="214" t="s">
        <v>172</v>
      </c>
      <c r="L96" s="219"/>
      <c r="M96" s="220" t="s">
        <v>19</v>
      </c>
      <c r="N96" s="221" t="s">
        <v>43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81</v>
      </c>
      <c r="AT96" s="224" t="s">
        <v>169</v>
      </c>
      <c r="AU96" s="224" t="s">
        <v>81</v>
      </c>
      <c r="AY96" s="18" t="s">
        <v>168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79</v>
      </c>
      <c r="BM96" s="224" t="s">
        <v>1889</v>
      </c>
    </row>
    <row r="97" s="2" customFormat="1" ht="33" customHeight="1">
      <c r="A97" s="39"/>
      <c r="B97" s="40"/>
      <c r="C97" s="259" t="s">
        <v>174</v>
      </c>
      <c r="D97" s="259" t="s">
        <v>203</v>
      </c>
      <c r="E97" s="260" t="s">
        <v>282</v>
      </c>
      <c r="F97" s="261" t="s">
        <v>283</v>
      </c>
      <c r="G97" s="262" t="s">
        <v>110</v>
      </c>
      <c r="H97" s="263">
        <v>15</v>
      </c>
      <c r="I97" s="264"/>
      <c r="J97" s="265">
        <f>ROUND(I97*H97,2)</f>
        <v>0</v>
      </c>
      <c r="K97" s="261" t="s">
        <v>172</v>
      </c>
      <c r="L97" s="45"/>
      <c r="M97" s="266" t="s">
        <v>19</v>
      </c>
      <c r="N97" s="267" t="s">
        <v>43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219</v>
      </c>
      <c r="AT97" s="224" t="s">
        <v>203</v>
      </c>
      <c r="AU97" s="224" t="s">
        <v>81</v>
      </c>
      <c r="AY97" s="18" t="s">
        <v>168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79</v>
      </c>
      <c r="BK97" s="225">
        <f>ROUND(I97*H97,2)</f>
        <v>0</v>
      </c>
      <c r="BL97" s="18" t="s">
        <v>219</v>
      </c>
      <c r="BM97" s="224" t="s">
        <v>1890</v>
      </c>
    </row>
    <row r="98" s="2" customFormat="1" ht="33" customHeight="1">
      <c r="A98" s="39"/>
      <c r="B98" s="40"/>
      <c r="C98" s="259" t="s">
        <v>196</v>
      </c>
      <c r="D98" s="259" t="s">
        <v>203</v>
      </c>
      <c r="E98" s="260" t="s">
        <v>286</v>
      </c>
      <c r="F98" s="261" t="s">
        <v>287</v>
      </c>
      <c r="G98" s="262" t="s">
        <v>110</v>
      </c>
      <c r="H98" s="263">
        <v>285</v>
      </c>
      <c r="I98" s="264"/>
      <c r="J98" s="265">
        <f>ROUND(I98*H98,2)</f>
        <v>0</v>
      </c>
      <c r="K98" s="261" t="s">
        <v>172</v>
      </c>
      <c r="L98" s="45"/>
      <c r="M98" s="266" t="s">
        <v>19</v>
      </c>
      <c r="N98" s="267" t="s">
        <v>43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219</v>
      </c>
      <c r="AT98" s="224" t="s">
        <v>203</v>
      </c>
      <c r="AU98" s="224" t="s">
        <v>81</v>
      </c>
      <c r="AY98" s="18" t="s">
        <v>168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219</v>
      </c>
      <c r="BM98" s="224" t="s">
        <v>1891</v>
      </c>
    </row>
    <row r="99" s="2" customFormat="1" ht="78" customHeight="1">
      <c r="A99" s="39"/>
      <c r="B99" s="40"/>
      <c r="C99" s="259" t="s">
        <v>202</v>
      </c>
      <c r="D99" s="259" t="s">
        <v>203</v>
      </c>
      <c r="E99" s="260" t="s">
        <v>290</v>
      </c>
      <c r="F99" s="261" t="s">
        <v>291</v>
      </c>
      <c r="G99" s="262" t="s">
        <v>224</v>
      </c>
      <c r="H99" s="263">
        <v>2</v>
      </c>
      <c r="I99" s="264"/>
      <c r="J99" s="265">
        <f>ROUND(I99*H99,2)</f>
        <v>0</v>
      </c>
      <c r="K99" s="261" t="s">
        <v>172</v>
      </c>
      <c r="L99" s="45"/>
      <c r="M99" s="266" t="s">
        <v>19</v>
      </c>
      <c r="N99" s="267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219</v>
      </c>
      <c r="AT99" s="224" t="s">
        <v>203</v>
      </c>
      <c r="AU99" s="224" t="s">
        <v>81</v>
      </c>
      <c r="AY99" s="18" t="s">
        <v>168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219</v>
      </c>
      <c r="BM99" s="224" t="s">
        <v>1892</v>
      </c>
    </row>
    <row r="100" s="2" customFormat="1" ht="78" customHeight="1">
      <c r="A100" s="39"/>
      <c r="B100" s="40"/>
      <c r="C100" s="259" t="s">
        <v>209</v>
      </c>
      <c r="D100" s="259" t="s">
        <v>203</v>
      </c>
      <c r="E100" s="260" t="s">
        <v>294</v>
      </c>
      <c r="F100" s="261" t="s">
        <v>295</v>
      </c>
      <c r="G100" s="262" t="s">
        <v>224</v>
      </c>
      <c r="H100" s="263">
        <v>8</v>
      </c>
      <c r="I100" s="264"/>
      <c r="J100" s="265">
        <f>ROUND(I100*H100,2)</f>
        <v>0</v>
      </c>
      <c r="K100" s="261" t="s">
        <v>172</v>
      </c>
      <c r="L100" s="45"/>
      <c r="M100" s="266" t="s">
        <v>19</v>
      </c>
      <c r="N100" s="267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219</v>
      </c>
      <c r="AT100" s="224" t="s">
        <v>203</v>
      </c>
      <c r="AU100" s="224" t="s">
        <v>81</v>
      </c>
      <c r="AY100" s="18" t="s">
        <v>168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219</v>
      </c>
      <c r="BM100" s="224" t="s">
        <v>1893</v>
      </c>
    </row>
    <row r="101" s="12" customFormat="1" ht="25.92" customHeight="1">
      <c r="A101" s="12"/>
      <c r="B101" s="198"/>
      <c r="C101" s="199"/>
      <c r="D101" s="200" t="s">
        <v>71</v>
      </c>
      <c r="E101" s="201" t="s">
        <v>537</v>
      </c>
      <c r="F101" s="201" t="s">
        <v>1894</v>
      </c>
      <c r="G101" s="199"/>
      <c r="H101" s="199"/>
      <c r="I101" s="202"/>
      <c r="J101" s="203">
        <f>BK101</f>
        <v>0</v>
      </c>
      <c r="K101" s="199"/>
      <c r="L101" s="204"/>
      <c r="M101" s="205"/>
      <c r="N101" s="206"/>
      <c r="O101" s="206"/>
      <c r="P101" s="207">
        <f>P102+SUM(P103:P137)+P149</f>
        <v>0</v>
      </c>
      <c r="Q101" s="206"/>
      <c r="R101" s="207">
        <f>R102+SUM(R103:R137)+R149</f>
        <v>0</v>
      </c>
      <c r="S101" s="206"/>
      <c r="T101" s="208">
        <f>T102+SUM(T103:T137)+T149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72</v>
      </c>
      <c r="AY101" s="209" t="s">
        <v>168</v>
      </c>
      <c r="BK101" s="211">
        <f>BK102+SUM(BK103:BK137)+BK149</f>
        <v>0</v>
      </c>
    </row>
    <row r="102" s="2" customFormat="1" ht="37.8" customHeight="1">
      <c r="A102" s="39"/>
      <c r="B102" s="40"/>
      <c r="C102" s="212" t="s">
        <v>173</v>
      </c>
      <c r="D102" s="212" t="s">
        <v>169</v>
      </c>
      <c r="E102" s="213" t="s">
        <v>1895</v>
      </c>
      <c r="F102" s="214" t="s">
        <v>1896</v>
      </c>
      <c r="G102" s="215" t="s">
        <v>224</v>
      </c>
      <c r="H102" s="216">
        <v>1</v>
      </c>
      <c r="I102" s="217"/>
      <c r="J102" s="218">
        <f>ROUND(I102*H102,2)</f>
        <v>0</v>
      </c>
      <c r="K102" s="214" t="s">
        <v>172</v>
      </c>
      <c r="L102" s="219"/>
      <c r="M102" s="220" t="s">
        <v>19</v>
      </c>
      <c r="N102" s="221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173</v>
      </c>
      <c r="AT102" s="224" t="s">
        <v>169</v>
      </c>
      <c r="AU102" s="224" t="s">
        <v>79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174</v>
      </c>
      <c r="BM102" s="224" t="s">
        <v>1897</v>
      </c>
    </row>
    <row r="103" s="2" customFormat="1" ht="21.75" customHeight="1">
      <c r="A103" s="39"/>
      <c r="B103" s="40"/>
      <c r="C103" s="259" t="s">
        <v>216</v>
      </c>
      <c r="D103" s="259" t="s">
        <v>203</v>
      </c>
      <c r="E103" s="260" t="s">
        <v>1898</v>
      </c>
      <c r="F103" s="261" t="s">
        <v>1899</v>
      </c>
      <c r="G103" s="262" t="s">
        <v>224</v>
      </c>
      <c r="H103" s="263">
        <v>1</v>
      </c>
      <c r="I103" s="264"/>
      <c r="J103" s="265">
        <f>ROUND(I103*H103,2)</f>
        <v>0</v>
      </c>
      <c r="K103" s="261" t="s">
        <v>172</v>
      </c>
      <c r="L103" s="45"/>
      <c r="M103" s="266" t="s">
        <v>19</v>
      </c>
      <c r="N103" s="267" t="s">
        <v>43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174</v>
      </c>
      <c r="AT103" s="224" t="s">
        <v>203</v>
      </c>
      <c r="AU103" s="224" t="s">
        <v>79</v>
      </c>
      <c r="AY103" s="18" t="s">
        <v>168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79</v>
      </c>
      <c r="BK103" s="225">
        <f>ROUND(I103*H103,2)</f>
        <v>0</v>
      </c>
      <c r="BL103" s="18" t="s">
        <v>174</v>
      </c>
      <c r="BM103" s="224" t="s">
        <v>1900</v>
      </c>
    </row>
    <row r="104" s="2" customFormat="1" ht="37.8" customHeight="1">
      <c r="A104" s="39"/>
      <c r="B104" s="40"/>
      <c r="C104" s="212" t="s">
        <v>221</v>
      </c>
      <c r="D104" s="212" t="s">
        <v>169</v>
      </c>
      <c r="E104" s="213" t="s">
        <v>1901</v>
      </c>
      <c r="F104" s="214" t="s">
        <v>1902</v>
      </c>
      <c r="G104" s="215" t="s">
        <v>224</v>
      </c>
      <c r="H104" s="216">
        <v>1</v>
      </c>
      <c r="I104" s="217"/>
      <c r="J104" s="218">
        <f>ROUND(I104*H104,2)</f>
        <v>0</v>
      </c>
      <c r="K104" s="214" t="s">
        <v>172</v>
      </c>
      <c r="L104" s="219"/>
      <c r="M104" s="220" t="s">
        <v>19</v>
      </c>
      <c r="N104" s="221" t="s">
        <v>43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173</v>
      </c>
      <c r="AT104" s="224" t="s">
        <v>169</v>
      </c>
      <c r="AU104" s="224" t="s">
        <v>79</v>
      </c>
      <c r="AY104" s="18" t="s">
        <v>168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174</v>
      </c>
      <c r="BM104" s="224" t="s">
        <v>1903</v>
      </c>
    </row>
    <row r="105" s="2" customFormat="1" ht="21.75" customHeight="1">
      <c r="A105" s="39"/>
      <c r="B105" s="40"/>
      <c r="C105" s="259" t="s">
        <v>228</v>
      </c>
      <c r="D105" s="259" t="s">
        <v>203</v>
      </c>
      <c r="E105" s="260" t="s">
        <v>1904</v>
      </c>
      <c r="F105" s="261" t="s">
        <v>1905</v>
      </c>
      <c r="G105" s="262" t="s">
        <v>224</v>
      </c>
      <c r="H105" s="263">
        <v>1</v>
      </c>
      <c r="I105" s="264"/>
      <c r="J105" s="265">
        <f>ROUND(I105*H105,2)</f>
        <v>0</v>
      </c>
      <c r="K105" s="261" t="s">
        <v>172</v>
      </c>
      <c r="L105" s="45"/>
      <c r="M105" s="266" t="s">
        <v>19</v>
      </c>
      <c r="N105" s="267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219</v>
      </c>
      <c r="AT105" s="224" t="s">
        <v>203</v>
      </c>
      <c r="AU105" s="224" t="s">
        <v>79</v>
      </c>
      <c r="AY105" s="18" t="s">
        <v>168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219</v>
      </c>
      <c r="BM105" s="224" t="s">
        <v>1906</v>
      </c>
    </row>
    <row r="106" s="2" customFormat="1" ht="55.5" customHeight="1">
      <c r="A106" s="39"/>
      <c r="B106" s="40"/>
      <c r="C106" s="212" t="s">
        <v>227</v>
      </c>
      <c r="D106" s="212" t="s">
        <v>169</v>
      </c>
      <c r="E106" s="213" t="s">
        <v>1907</v>
      </c>
      <c r="F106" s="214" t="s">
        <v>1908</v>
      </c>
      <c r="G106" s="215" t="s">
        <v>224</v>
      </c>
      <c r="H106" s="216">
        <v>3</v>
      </c>
      <c r="I106" s="217"/>
      <c r="J106" s="218">
        <f>ROUND(I106*H106,2)</f>
        <v>0</v>
      </c>
      <c r="K106" s="214" t="s">
        <v>172</v>
      </c>
      <c r="L106" s="219"/>
      <c r="M106" s="220" t="s">
        <v>19</v>
      </c>
      <c r="N106" s="221" t="s">
        <v>43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173</v>
      </c>
      <c r="AT106" s="224" t="s">
        <v>169</v>
      </c>
      <c r="AU106" s="224" t="s">
        <v>79</v>
      </c>
      <c r="AY106" s="18" t="s">
        <v>168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79</v>
      </c>
      <c r="BK106" s="225">
        <f>ROUND(I106*H106,2)</f>
        <v>0</v>
      </c>
      <c r="BL106" s="18" t="s">
        <v>174</v>
      </c>
      <c r="BM106" s="224" t="s">
        <v>1909</v>
      </c>
    </row>
    <row r="107" s="2" customFormat="1" ht="16.5" customHeight="1">
      <c r="A107" s="39"/>
      <c r="B107" s="40"/>
      <c r="C107" s="259" t="s">
        <v>238</v>
      </c>
      <c r="D107" s="259" t="s">
        <v>203</v>
      </c>
      <c r="E107" s="260" t="s">
        <v>1910</v>
      </c>
      <c r="F107" s="261" t="s">
        <v>1911</v>
      </c>
      <c r="G107" s="262" t="s">
        <v>224</v>
      </c>
      <c r="H107" s="263">
        <v>3</v>
      </c>
      <c r="I107" s="264"/>
      <c r="J107" s="265">
        <f>ROUND(I107*H107,2)</f>
        <v>0</v>
      </c>
      <c r="K107" s="261" t="s">
        <v>172</v>
      </c>
      <c r="L107" s="45"/>
      <c r="M107" s="266" t="s">
        <v>19</v>
      </c>
      <c r="N107" s="267" t="s">
        <v>43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219</v>
      </c>
      <c r="AT107" s="224" t="s">
        <v>203</v>
      </c>
      <c r="AU107" s="224" t="s">
        <v>79</v>
      </c>
      <c r="AY107" s="18" t="s">
        <v>168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79</v>
      </c>
      <c r="BK107" s="225">
        <f>ROUND(I107*H107,2)</f>
        <v>0</v>
      </c>
      <c r="BL107" s="18" t="s">
        <v>219</v>
      </c>
      <c r="BM107" s="224" t="s">
        <v>1912</v>
      </c>
    </row>
    <row r="108" s="2" customFormat="1" ht="33" customHeight="1">
      <c r="A108" s="39"/>
      <c r="B108" s="40"/>
      <c r="C108" s="212" t="s">
        <v>243</v>
      </c>
      <c r="D108" s="212" t="s">
        <v>169</v>
      </c>
      <c r="E108" s="213" t="s">
        <v>1913</v>
      </c>
      <c r="F108" s="214" t="s">
        <v>1914</v>
      </c>
      <c r="G108" s="215" t="s">
        <v>224</v>
      </c>
      <c r="H108" s="216">
        <v>1</v>
      </c>
      <c r="I108" s="217"/>
      <c r="J108" s="218">
        <f>ROUND(I108*H108,2)</f>
        <v>0</v>
      </c>
      <c r="K108" s="214" t="s">
        <v>172</v>
      </c>
      <c r="L108" s="219"/>
      <c r="M108" s="220" t="s">
        <v>19</v>
      </c>
      <c r="N108" s="221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485</v>
      </c>
      <c r="AT108" s="224" t="s">
        <v>169</v>
      </c>
      <c r="AU108" s="224" t="s">
        <v>79</v>
      </c>
      <c r="AY108" s="18" t="s">
        <v>168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485</v>
      </c>
      <c r="BM108" s="224" t="s">
        <v>1915</v>
      </c>
    </row>
    <row r="109" s="2" customFormat="1" ht="37.8" customHeight="1">
      <c r="A109" s="39"/>
      <c r="B109" s="40"/>
      <c r="C109" s="212" t="s">
        <v>8</v>
      </c>
      <c r="D109" s="212" t="s">
        <v>169</v>
      </c>
      <c r="E109" s="213" t="s">
        <v>1916</v>
      </c>
      <c r="F109" s="214" t="s">
        <v>1917</v>
      </c>
      <c r="G109" s="215" t="s">
        <v>224</v>
      </c>
      <c r="H109" s="216">
        <v>1</v>
      </c>
      <c r="I109" s="217"/>
      <c r="J109" s="218">
        <f>ROUND(I109*H109,2)</f>
        <v>0</v>
      </c>
      <c r="K109" s="214" t="s">
        <v>172</v>
      </c>
      <c r="L109" s="219"/>
      <c r="M109" s="220" t="s">
        <v>19</v>
      </c>
      <c r="N109" s="221" t="s">
        <v>43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485</v>
      </c>
      <c r="AT109" s="224" t="s">
        <v>169</v>
      </c>
      <c r="AU109" s="224" t="s">
        <v>79</v>
      </c>
      <c r="AY109" s="18" t="s">
        <v>168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485</v>
      </c>
      <c r="BM109" s="224" t="s">
        <v>1918</v>
      </c>
    </row>
    <row r="110" s="2" customFormat="1" ht="37.8" customHeight="1">
      <c r="A110" s="39"/>
      <c r="B110" s="40"/>
      <c r="C110" s="259" t="s">
        <v>253</v>
      </c>
      <c r="D110" s="259" t="s">
        <v>203</v>
      </c>
      <c r="E110" s="260" t="s">
        <v>1919</v>
      </c>
      <c r="F110" s="261" t="s">
        <v>1920</v>
      </c>
      <c r="G110" s="262" t="s">
        <v>224</v>
      </c>
      <c r="H110" s="263">
        <v>2</v>
      </c>
      <c r="I110" s="264"/>
      <c r="J110" s="265">
        <f>ROUND(I110*H110,2)</f>
        <v>0</v>
      </c>
      <c r="K110" s="261" t="s">
        <v>172</v>
      </c>
      <c r="L110" s="45"/>
      <c r="M110" s="266" t="s">
        <v>19</v>
      </c>
      <c r="N110" s="267" t="s">
        <v>43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219</v>
      </c>
      <c r="AT110" s="224" t="s">
        <v>203</v>
      </c>
      <c r="AU110" s="224" t="s">
        <v>79</v>
      </c>
      <c r="AY110" s="18" t="s">
        <v>168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219</v>
      </c>
      <c r="BM110" s="224" t="s">
        <v>1921</v>
      </c>
    </row>
    <row r="111" s="2" customFormat="1" ht="24.15" customHeight="1">
      <c r="A111" s="39"/>
      <c r="B111" s="40"/>
      <c r="C111" s="212" t="s">
        <v>258</v>
      </c>
      <c r="D111" s="212" t="s">
        <v>169</v>
      </c>
      <c r="E111" s="213" t="s">
        <v>1922</v>
      </c>
      <c r="F111" s="214" t="s">
        <v>1923</v>
      </c>
      <c r="G111" s="215" t="s">
        <v>224</v>
      </c>
      <c r="H111" s="216">
        <v>1</v>
      </c>
      <c r="I111" s="217"/>
      <c r="J111" s="218">
        <f>ROUND(I111*H111,2)</f>
        <v>0</v>
      </c>
      <c r="K111" s="214" t="s">
        <v>256</v>
      </c>
      <c r="L111" s="219"/>
      <c r="M111" s="220" t="s">
        <v>19</v>
      </c>
      <c r="N111" s="221" t="s">
        <v>43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219</v>
      </c>
      <c r="AT111" s="224" t="s">
        <v>169</v>
      </c>
      <c r="AU111" s="224" t="s">
        <v>79</v>
      </c>
      <c r="AY111" s="18" t="s">
        <v>168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79</v>
      </c>
      <c r="BK111" s="225">
        <f>ROUND(I111*H111,2)</f>
        <v>0</v>
      </c>
      <c r="BL111" s="18" t="s">
        <v>219</v>
      </c>
      <c r="BM111" s="224" t="s">
        <v>1924</v>
      </c>
    </row>
    <row r="112" s="2" customFormat="1" ht="24.15" customHeight="1">
      <c r="A112" s="39"/>
      <c r="B112" s="40"/>
      <c r="C112" s="259" t="s">
        <v>233</v>
      </c>
      <c r="D112" s="259" t="s">
        <v>203</v>
      </c>
      <c r="E112" s="260" t="s">
        <v>1925</v>
      </c>
      <c r="F112" s="261" t="s">
        <v>1926</v>
      </c>
      <c r="G112" s="262" t="s">
        <v>224</v>
      </c>
      <c r="H112" s="263">
        <v>1</v>
      </c>
      <c r="I112" s="264"/>
      <c r="J112" s="265">
        <f>ROUND(I112*H112,2)</f>
        <v>0</v>
      </c>
      <c r="K112" s="261" t="s">
        <v>172</v>
      </c>
      <c r="L112" s="45"/>
      <c r="M112" s="266" t="s">
        <v>19</v>
      </c>
      <c r="N112" s="267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219</v>
      </c>
      <c r="AT112" s="224" t="s">
        <v>203</v>
      </c>
      <c r="AU112" s="224" t="s">
        <v>79</v>
      </c>
      <c r="AY112" s="18" t="s">
        <v>168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219</v>
      </c>
      <c r="BM112" s="224" t="s">
        <v>1927</v>
      </c>
    </row>
    <row r="113" s="2" customFormat="1" ht="44.25" customHeight="1">
      <c r="A113" s="39"/>
      <c r="B113" s="40"/>
      <c r="C113" s="259" t="s">
        <v>267</v>
      </c>
      <c r="D113" s="259" t="s">
        <v>203</v>
      </c>
      <c r="E113" s="260" t="s">
        <v>1928</v>
      </c>
      <c r="F113" s="261" t="s">
        <v>1929</v>
      </c>
      <c r="G113" s="262" t="s">
        <v>224</v>
      </c>
      <c r="H113" s="263">
        <v>1</v>
      </c>
      <c r="I113" s="264"/>
      <c r="J113" s="265">
        <f>ROUND(I113*H113,2)</f>
        <v>0</v>
      </c>
      <c r="K113" s="261" t="s">
        <v>172</v>
      </c>
      <c r="L113" s="45"/>
      <c r="M113" s="266" t="s">
        <v>19</v>
      </c>
      <c r="N113" s="267" t="s">
        <v>43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219</v>
      </c>
      <c r="AT113" s="224" t="s">
        <v>203</v>
      </c>
      <c r="AU113" s="224" t="s">
        <v>79</v>
      </c>
      <c r="AY113" s="18" t="s">
        <v>168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79</v>
      </c>
      <c r="BK113" s="225">
        <f>ROUND(I113*H113,2)</f>
        <v>0</v>
      </c>
      <c r="BL113" s="18" t="s">
        <v>219</v>
      </c>
      <c r="BM113" s="224" t="s">
        <v>1930</v>
      </c>
    </row>
    <row r="114" s="2" customFormat="1" ht="44.25" customHeight="1">
      <c r="A114" s="39"/>
      <c r="B114" s="40"/>
      <c r="C114" s="259" t="s">
        <v>272</v>
      </c>
      <c r="D114" s="259" t="s">
        <v>203</v>
      </c>
      <c r="E114" s="260" t="s">
        <v>1931</v>
      </c>
      <c r="F114" s="261" t="s">
        <v>1932</v>
      </c>
      <c r="G114" s="262" t="s">
        <v>224</v>
      </c>
      <c r="H114" s="263">
        <v>1</v>
      </c>
      <c r="I114" s="264"/>
      <c r="J114" s="265">
        <f>ROUND(I114*H114,2)</f>
        <v>0</v>
      </c>
      <c r="K114" s="261" t="s">
        <v>172</v>
      </c>
      <c r="L114" s="45"/>
      <c r="M114" s="266" t="s">
        <v>19</v>
      </c>
      <c r="N114" s="267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219</v>
      </c>
      <c r="AT114" s="224" t="s">
        <v>203</v>
      </c>
      <c r="AU114" s="224" t="s">
        <v>79</v>
      </c>
      <c r="AY114" s="18" t="s">
        <v>168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219</v>
      </c>
      <c r="BM114" s="224" t="s">
        <v>1933</v>
      </c>
    </row>
    <row r="115" s="2" customFormat="1" ht="33" customHeight="1">
      <c r="A115" s="39"/>
      <c r="B115" s="40"/>
      <c r="C115" s="212" t="s">
        <v>7</v>
      </c>
      <c r="D115" s="212" t="s">
        <v>169</v>
      </c>
      <c r="E115" s="213" t="s">
        <v>1934</v>
      </c>
      <c r="F115" s="214" t="s">
        <v>1935</v>
      </c>
      <c r="G115" s="215" t="s">
        <v>224</v>
      </c>
      <c r="H115" s="216">
        <v>1</v>
      </c>
      <c r="I115" s="217"/>
      <c r="J115" s="218">
        <f>ROUND(I115*H115,2)</f>
        <v>0</v>
      </c>
      <c r="K115" s="214" t="s">
        <v>172</v>
      </c>
      <c r="L115" s="219"/>
      <c r="M115" s="220" t="s">
        <v>19</v>
      </c>
      <c r="N115" s="221" t="s">
        <v>43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219</v>
      </c>
      <c r="AT115" s="224" t="s">
        <v>169</v>
      </c>
      <c r="AU115" s="224" t="s">
        <v>79</v>
      </c>
      <c r="AY115" s="18" t="s">
        <v>168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219</v>
      </c>
      <c r="BM115" s="224" t="s">
        <v>1936</v>
      </c>
    </row>
    <row r="116" s="2" customFormat="1" ht="37.8" customHeight="1">
      <c r="A116" s="39"/>
      <c r="B116" s="40"/>
      <c r="C116" s="212" t="s">
        <v>281</v>
      </c>
      <c r="D116" s="212" t="s">
        <v>169</v>
      </c>
      <c r="E116" s="213" t="s">
        <v>1937</v>
      </c>
      <c r="F116" s="214" t="s">
        <v>1938</v>
      </c>
      <c r="G116" s="215" t="s">
        <v>224</v>
      </c>
      <c r="H116" s="216">
        <v>1</v>
      </c>
      <c r="I116" s="217"/>
      <c r="J116" s="218">
        <f>ROUND(I116*H116,2)</f>
        <v>0</v>
      </c>
      <c r="K116" s="214" t="s">
        <v>172</v>
      </c>
      <c r="L116" s="219"/>
      <c r="M116" s="220" t="s">
        <v>19</v>
      </c>
      <c r="N116" s="221" t="s">
        <v>43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485</v>
      </c>
      <c r="AT116" s="224" t="s">
        <v>169</v>
      </c>
      <c r="AU116" s="224" t="s">
        <v>79</v>
      </c>
      <c r="AY116" s="18" t="s">
        <v>168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485</v>
      </c>
      <c r="BM116" s="224" t="s">
        <v>1939</v>
      </c>
    </row>
    <row r="117" s="2" customFormat="1" ht="24.15" customHeight="1">
      <c r="A117" s="39"/>
      <c r="B117" s="40"/>
      <c r="C117" s="259" t="s">
        <v>285</v>
      </c>
      <c r="D117" s="259" t="s">
        <v>203</v>
      </c>
      <c r="E117" s="260" t="s">
        <v>1940</v>
      </c>
      <c r="F117" s="261" t="s">
        <v>1941</v>
      </c>
      <c r="G117" s="262" t="s">
        <v>224</v>
      </c>
      <c r="H117" s="263">
        <v>1</v>
      </c>
      <c r="I117" s="264"/>
      <c r="J117" s="265">
        <f>ROUND(I117*H117,2)</f>
        <v>0</v>
      </c>
      <c r="K117" s="261" t="s">
        <v>172</v>
      </c>
      <c r="L117" s="45"/>
      <c r="M117" s="266" t="s">
        <v>19</v>
      </c>
      <c r="N117" s="267" t="s">
        <v>43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219</v>
      </c>
      <c r="AT117" s="224" t="s">
        <v>203</v>
      </c>
      <c r="AU117" s="224" t="s">
        <v>79</v>
      </c>
      <c r="AY117" s="18" t="s">
        <v>168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219</v>
      </c>
      <c r="BM117" s="224" t="s">
        <v>1942</v>
      </c>
    </row>
    <row r="118" s="2" customFormat="1" ht="24.15" customHeight="1">
      <c r="A118" s="39"/>
      <c r="B118" s="40"/>
      <c r="C118" s="259" t="s">
        <v>289</v>
      </c>
      <c r="D118" s="259" t="s">
        <v>203</v>
      </c>
      <c r="E118" s="260" t="s">
        <v>1943</v>
      </c>
      <c r="F118" s="261" t="s">
        <v>1944</v>
      </c>
      <c r="G118" s="262" t="s">
        <v>224</v>
      </c>
      <c r="H118" s="263">
        <v>1</v>
      </c>
      <c r="I118" s="264"/>
      <c r="J118" s="265">
        <f>ROUND(I118*H118,2)</f>
        <v>0</v>
      </c>
      <c r="K118" s="261" t="s">
        <v>172</v>
      </c>
      <c r="L118" s="45"/>
      <c r="M118" s="266" t="s">
        <v>19</v>
      </c>
      <c r="N118" s="267" t="s">
        <v>43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219</v>
      </c>
      <c r="AT118" s="224" t="s">
        <v>203</v>
      </c>
      <c r="AU118" s="224" t="s">
        <v>79</v>
      </c>
      <c r="AY118" s="18" t="s">
        <v>168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79</v>
      </c>
      <c r="BK118" s="225">
        <f>ROUND(I118*H118,2)</f>
        <v>0</v>
      </c>
      <c r="BL118" s="18" t="s">
        <v>219</v>
      </c>
      <c r="BM118" s="224" t="s">
        <v>1945</v>
      </c>
    </row>
    <row r="119" s="2" customFormat="1" ht="33" customHeight="1">
      <c r="A119" s="39"/>
      <c r="B119" s="40"/>
      <c r="C119" s="212" t="s">
        <v>293</v>
      </c>
      <c r="D119" s="212" t="s">
        <v>169</v>
      </c>
      <c r="E119" s="213" t="s">
        <v>1946</v>
      </c>
      <c r="F119" s="214" t="s">
        <v>1947</v>
      </c>
      <c r="G119" s="215" t="s">
        <v>224</v>
      </c>
      <c r="H119" s="216">
        <v>3</v>
      </c>
      <c r="I119" s="217"/>
      <c r="J119" s="218">
        <f>ROUND(I119*H119,2)</f>
        <v>0</v>
      </c>
      <c r="K119" s="214" t="s">
        <v>172</v>
      </c>
      <c r="L119" s="219"/>
      <c r="M119" s="220" t="s">
        <v>19</v>
      </c>
      <c r="N119" s="221" t="s">
        <v>43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219</v>
      </c>
      <c r="AT119" s="224" t="s">
        <v>169</v>
      </c>
      <c r="AU119" s="224" t="s">
        <v>79</v>
      </c>
      <c r="AY119" s="18" t="s">
        <v>168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219</v>
      </c>
      <c r="BM119" s="224" t="s">
        <v>1948</v>
      </c>
    </row>
    <row r="120" s="2" customFormat="1" ht="37.8" customHeight="1">
      <c r="A120" s="39"/>
      <c r="B120" s="40"/>
      <c r="C120" s="259" t="s">
        <v>299</v>
      </c>
      <c r="D120" s="259" t="s">
        <v>203</v>
      </c>
      <c r="E120" s="260" t="s">
        <v>1949</v>
      </c>
      <c r="F120" s="261" t="s">
        <v>1950</v>
      </c>
      <c r="G120" s="262" t="s">
        <v>224</v>
      </c>
      <c r="H120" s="263">
        <v>3</v>
      </c>
      <c r="I120" s="264"/>
      <c r="J120" s="265">
        <f>ROUND(I120*H120,2)</f>
        <v>0</v>
      </c>
      <c r="K120" s="261" t="s">
        <v>172</v>
      </c>
      <c r="L120" s="45"/>
      <c r="M120" s="266" t="s">
        <v>19</v>
      </c>
      <c r="N120" s="267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219</v>
      </c>
      <c r="AT120" s="224" t="s">
        <v>203</v>
      </c>
      <c r="AU120" s="224" t="s">
        <v>79</v>
      </c>
      <c r="AY120" s="18" t="s">
        <v>168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219</v>
      </c>
      <c r="BM120" s="224" t="s">
        <v>1951</v>
      </c>
    </row>
    <row r="121" s="2" customFormat="1" ht="33" customHeight="1">
      <c r="A121" s="39"/>
      <c r="B121" s="40"/>
      <c r="C121" s="212" t="s">
        <v>303</v>
      </c>
      <c r="D121" s="212" t="s">
        <v>169</v>
      </c>
      <c r="E121" s="213" t="s">
        <v>1952</v>
      </c>
      <c r="F121" s="214" t="s">
        <v>1953</v>
      </c>
      <c r="G121" s="215" t="s">
        <v>224</v>
      </c>
      <c r="H121" s="216">
        <v>5</v>
      </c>
      <c r="I121" s="217"/>
      <c r="J121" s="218">
        <f>ROUND(I121*H121,2)</f>
        <v>0</v>
      </c>
      <c r="K121" s="214" t="s">
        <v>172</v>
      </c>
      <c r="L121" s="219"/>
      <c r="M121" s="220" t="s">
        <v>19</v>
      </c>
      <c r="N121" s="221" t="s">
        <v>43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219</v>
      </c>
      <c r="AT121" s="224" t="s">
        <v>169</v>
      </c>
      <c r="AU121" s="224" t="s">
        <v>79</v>
      </c>
      <c r="AY121" s="18" t="s">
        <v>168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219</v>
      </c>
      <c r="BM121" s="224" t="s">
        <v>1954</v>
      </c>
    </row>
    <row r="122" s="2" customFormat="1" ht="33" customHeight="1">
      <c r="A122" s="39"/>
      <c r="B122" s="40"/>
      <c r="C122" s="259" t="s">
        <v>307</v>
      </c>
      <c r="D122" s="259" t="s">
        <v>203</v>
      </c>
      <c r="E122" s="260" t="s">
        <v>1955</v>
      </c>
      <c r="F122" s="261" t="s">
        <v>1956</v>
      </c>
      <c r="G122" s="262" t="s">
        <v>224</v>
      </c>
      <c r="H122" s="263">
        <v>5</v>
      </c>
      <c r="I122" s="264"/>
      <c r="J122" s="265">
        <f>ROUND(I122*H122,2)</f>
        <v>0</v>
      </c>
      <c r="K122" s="261" t="s">
        <v>172</v>
      </c>
      <c r="L122" s="45"/>
      <c r="M122" s="266" t="s">
        <v>19</v>
      </c>
      <c r="N122" s="267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219</v>
      </c>
      <c r="AT122" s="224" t="s">
        <v>203</v>
      </c>
      <c r="AU122" s="224" t="s">
        <v>79</v>
      </c>
      <c r="AY122" s="18" t="s">
        <v>168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219</v>
      </c>
      <c r="BM122" s="224" t="s">
        <v>1957</v>
      </c>
    </row>
    <row r="123" s="2" customFormat="1" ht="33" customHeight="1">
      <c r="A123" s="39"/>
      <c r="B123" s="40"/>
      <c r="C123" s="212" t="s">
        <v>311</v>
      </c>
      <c r="D123" s="212" t="s">
        <v>169</v>
      </c>
      <c r="E123" s="213" t="s">
        <v>1958</v>
      </c>
      <c r="F123" s="214" t="s">
        <v>1959</v>
      </c>
      <c r="G123" s="215" t="s">
        <v>224</v>
      </c>
      <c r="H123" s="216">
        <v>8</v>
      </c>
      <c r="I123" s="217"/>
      <c r="J123" s="218">
        <f>ROUND(I123*H123,2)</f>
        <v>0</v>
      </c>
      <c r="K123" s="214" t="s">
        <v>172</v>
      </c>
      <c r="L123" s="219"/>
      <c r="M123" s="220" t="s">
        <v>19</v>
      </c>
      <c r="N123" s="221" t="s">
        <v>43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219</v>
      </c>
      <c r="AT123" s="224" t="s">
        <v>169</v>
      </c>
      <c r="AU123" s="224" t="s">
        <v>79</v>
      </c>
      <c r="AY123" s="18" t="s">
        <v>168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79</v>
      </c>
      <c r="BK123" s="225">
        <f>ROUND(I123*H123,2)</f>
        <v>0</v>
      </c>
      <c r="BL123" s="18" t="s">
        <v>219</v>
      </c>
      <c r="BM123" s="224" t="s">
        <v>1960</v>
      </c>
    </row>
    <row r="124" s="2" customFormat="1" ht="37.8" customHeight="1">
      <c r="A124" s="39"/>
      <c r="B124" s="40"/>
      <c r="C124" s="259" t="s">
        <v>316</v>
      </c>
      <c r="D124" s="259" t="s">
        <v>203</v>
      </c>
      <c r="E124" s="260" t="s">
        <v>1961</v>
      </c>
      <c r="F124" s="261" t="s">
        <v>1962</v>
      </c>
      <c r="G124" s="262" t="s">
        <v>224</v>
      </c>
      <c r="H124" s="263">
        <v>8</v>
      </c>
      <c r="I124" s="264"/>
      <c r="J124" s="265">
        <f>ROUND(I124*H124,2)</f>
        <v>0</v>
      </c>
      <c r="K124" s="261" t="s">
        <v>172</v>
      </c>
      <c r="L124" s="45"/>
      <c r="M124" s="266" t="s">
        <v>19</v>
      </c>
      <c r="N124" s="267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219</v>
      </c>
      <c r="AT124" s="224" t="s">
        <v>203</v>
      </c>
      <c r="AU124" s="224" t="s">
        <v>79</v>
      </c>
      <c r="AY124" s="18" t="s">
        <v>168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219</v>
      </c>
      <c r="BM124" s="224" t="s">
        <v>1963</v>
      </c>
    </row>
    <row r="125" s="2" customFormat="1" ht="44.25" customHeight="1">
      <c r="A125" s="39"/>
      <c r="B125" s="40"/>
      <c r="C125" s="212" t="s">
        <v>320</v>
      </c>
      <c r="D125" s="212" t="s">
        <v>169</v>
      </c>
      <c r="E125" s="213" t="s">
        <v>1964</v>
      </c>
      <c r="F125" s="214" t="s">
        <v>1965</v>
      </c>
      <c r="G125" s="215" t="s">
        <v>224</v>
      </c>
      <c r="H125" s="216">
        <v>1</v>
      </c>
      <c r="I125" s="217"/>
      <c r="J125" s="218">
        <f>ROUND(I125*H125,2)</f>
        <v>0</v>
      </c>
      <c r="K125" s="214" t="s">
        <v>172</v>
      </c>
      <c r="L125" s="219"/>
      <c r="M125" s="220" t="s">
        <v>19</v>
      </c>
      <c r="N125" s="221" t="s">
        <v>43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173</v>
      </c>
      <c r="AT125" s="224" t="s">
        <v>169</v>
      </c>
      <c r="AU125" s="224" t="s">
        <v>79</v>
      </c>
      <c r="AY125" s="18" t="s">
        <v>168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79</v>
      </c>
      <c r="BK125" s="225">
        <f>ROUND(I125*H125,2)</f>
        <v>0</v>
      </c>
      <c r="BL125" s="18" t="s">
        <v>174</v>
      </c>
      <c r="BM125" s="224" t="s">
        <v>1966</v>
      </c>
    </row>
    <row r="126" s="2" customFormat="1" ht="33" customHeight="1">
      <c r="A126" s="39"/>
      <c r="B126" s="40"/>
      <c r="C126" s="259" t="s">
        <v>324</v>
      </c>
      <c r="D126" s="259" t="s">
        <v>203</v>
      </c>
      <c r="E126" s="260" t="s">
        <v>1967</v>
      </c>
      <c r="F126" s="261" t="s">
        <v>1968</v>
      </c>
      <c r="G126" s="262" t="s">
        <v>224</v>
      </c>
      <c r="H126" s="263">
        <v>1</v>
      </c>
      <c r="I126" s="264"/>
      <c r="J126" s="265">
        <f>ROUND(I126*H126,2)</f>
        <v>0</v>
      </c>
      <c r="K126" s="261" t="s">
        <v>172</v>
      </c>
      <c r="L126" s="45"/>
      <c r="M126" s="266" t="s">
        <v>19</v>
      </c>
      <c r="N126" s="267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174</v>
      </c>
      <c r="AT126" s="224" t="s">
        <v>203</v>
      </c>
      <c r="AU126" s="224" t="s">
        <v>79</v>
      </c>
      <c r="AY126" s="18" t="s">
        <v>168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174</v>
      </c>
      <c r="BM126" s="224" t="s">
        <v>1969</v>
      </c>
    </row>
    <row r="127" s="2" customFormat="1" ht="24.15" customHeight="1">
      <c r="A127" s="39"/>
      <c r="B127" s="40"/>
      <c r="C127" s="259" t="s">
        <v>328</v>
      </c>
      <c r="D127" s="259" t="s">
        <v>203</v>
      </c>
      <c r="E127" s="260" t="s">
        <v>1970</v>
      </c>
      <c r="F127" s="261" t="s">
        <v>1971</v>
      </c>
      <c r="G127" s="262" t="s">
        <v>224</v>
      </c>
      <c r="H127" s="263">
        <v>1</v>
      </c>
      <c r="I127" s="264"/>
      <c r="J127" s="265">
        <f>ROUND(I127*H127,2)</f>
        <v>0</v>
      </c>
      <c r="K127" s="261" t="s">
        <v>172</v>
      </c>
      <c r="L127" s="45"/>
      <c r="M127" s="266" t="s">
        <v>19</v>
      </c>
      <c r="N127" s="267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219</v>
      </c>
      <c r="AT127" s="224" t="s">
        <v>203</v>
      </c>
      <c r="AU127" s="224" t="s">
        <v>79</v>
      </c>
      <c r="AY127" s="18" t="s">
        <v>168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219</v>
      </c>
      <c r="BM127" s="224" t="s">
        <v>1972</v>
      </c>
    </row>
    <row r="128" s="2" customFormat="1" ht="66.75" customHeight="1">
      <c r="A128" s="39"/>
      <c r="B128" s="40"/>
      <c r="C128" s="212" t="s">
        <v>332</v>
      </c>
      <c r="D128" s="212" t="s">
        <v>169</v>
      </c>
      <c r="E128" s="213" t="s">
        <v>1973</v>
      </c>
      <c r="F128" s="214" t="s">
        <v>1974</v>
      </c>
      <c r="G128" s="215" t="s">
        <v>224</v>
      </c>
      <c r="H128" s="216">
        <v>1</v>
      </c>
      <c r="I128" s="217"/>
      <c r="J128" s="218">
        <f>ROUND(I128*H128,2)</f>
        <v>0</v>
      </c>
      <c r="K128" s="214" t="s">
        <v>172</v>
      </c>
      <c r="L128" s="219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173</v>
      </c>
      <c r="AT128" s="224" t="s">
        <v>169</v>
      </c>
      <c r="AU128" s="224" t="s">
        <v>79</v>
      </c>
      <c r="AY128" s="18" t="s">
        <v>168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174</v>
      </c>
      <c r="BM128" s="224" t="s">
        <v>1975</v>
      </c>
    </row>
    <row r="129" s="2" customFormat="1" ht="37.8" customHeight="1">
      <c r="A129" s="39"/>
      <c r="B129" s="40"/>
      <c r="C129" s="259" t="s">
        <v>336</v>
      </c>
      <c r="D129" s="259" t="s">
        <v>203</v>
      </c>
      <c r="E129" s="260" t="s">
        <v>1976</v>
      </c>
      <c r="F129" s="261" t="s">
        <v>1977</v>
      </c>
      <c r="G129" s="262" t="s">
        <v>224</v>
      </c>
      <c r="H129" s="263">
        <v>1</v>
      </c>
      <c r="I129" s="264"/>
      <c r="J129" s="265">
        <f>ROUND(I129*H129,2)</f>
        <v>0</v>
      </c>
      <c r="K129" s="261" t="s">
        <v>172</v>
      </c>
      <c r="L129" s="45"/>
      <c r="M129" s="266" t="s">
        <v>19</v>
      </c>
      <c r="N129" s="267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219</v>
      </c>
      <c r="AT129" s="224" t="s">
        <v>203</v>
      </c>
      <c r="AU129" s="224" t="s">
        <v>79</v>
      </c>
      <c r="AY129" s="18" t="s">
        <v>168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219</v>
      </c>
      <c r="BM129" s="224" t="s">
        <v>1978</v>
      </c>
    </row>
    <row r="130" s="2" customFormat="1" ht="49.05" customHeight="1">
      <c r="A130" s="39"/>
      <c r="B130" s="40"/>
      <c r="C130" s="212" t="s">
        <v>343</v>
      </c>
      <c r="D130" s="212" t="s">
        <v>169</v>
      </c>
      <c r="E130" s="213" t="s">
        <v>1979</v>
      </c>
      <c r="F130" s="214" t="s">
        <v>1980</v>
      </c>
      <c r="G130" s="215" t="s">
        <v>224</v>
      </c>
      <c r="H130" s="216">
        <v>3</v>
      </c>
      <c r="I130" s="217"/>
      <c r="J130" s="218">
        <f>ROUND(I130*H130,2)</f>
        <v>0</v>
      </c>
      <c r="K130" s="214" t="s">
        <v>172</v>
      </c>
      <c r="L130" s="219"/>
      <c r="M130" s="220" t="s">
        <v>19</v>
      </c>
      <c r="N130" s="221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219</v>
      </c>
      <c r="AT130" s="224" t="s">
        <v>169</v>
      </c>
      <c r="AU130" s="224" t="s">
        <v>79</v>
      </c>
      <c r="AY130" s="18" t="s">
        <v>168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219</v>
      </c>
      <c r="BM130" s="224" t="s">
        <v>1981</v>
      </c>
    </row>
    <row r="131" s="2" customFormat="1" ht="33" customHeight="1">
      <c r="A131" s="39"/>
      <c r="B131" s="40"/>
      <c r="C131" s="259" t="s">
        <v>347</v>
      </c>
      <c r="D131" s="259" t="s">
        <v>203</v>
      </c>
      <c r="E131" s="260" t="s">
        <v>1982</v>
      </c>
      <c r="F131" s="261" t="s">
        <v>1983</v>
      </c>
      <c r="G131" s="262" t="s">
        <v>224</v>
      </c>
      <c r="H131" s="263">
        <v>2</v>
      </c>
      <c r="I131" s="264"/>
      <c r="J131" s="265">
        <f>ROUND(I131*H131,2)</f>
        <v>0</v>
      </c>
      <c r="K131" s="261" t="s">
        <v>172</v>
      </c>
      <c r="L131" s="45"/>
      <c r="M131" s="266" t="s">
        <v>19</v>
      </c>
      <c r="N131" s="267" t="s">
        <v>43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219</v>
      </c>
      <c r="AT131" s="224" t="s">
        <v>203</v>
      </c>
      <c r="AU131" s="224" t="s">
        <v>79</v>
      </c>
      <c r="AY131" s="18" t="s">
        <v>168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79</v>
      </c>
      <c r="BK131" s="225">
        <f>ROUND(I131*H131,2)</f>
        <v>0</v>
      </c>
      <c r="BL131" s="18" t="s">
        <v>219</v>
      </c>
      <c r="BM131" s="224" t="s">
        <v>1984</v>
      </c>
    </row>
    <row r="132" s="2" customFormat="1" ht="33" customHeight="1">
      <c r="A132" s="39"/>
      <c r="B132" s="40"/>
      <c r="C132" s="212" t="s">
        <v>353</v>
      </c>
      <c r="D132" s="212" t="s">
        <v>169</v>
      </c>
      <c r="E132" s="213" t="s">
        <v>1985</v>
      </c>
      <c r="F132" s="214" t="s">
        <v>1986</v>
      </c>
      <c r="G132" s="215" t="s">
        <v>224</v>
      </c>
      <c r="H132" s="216">
        <v>1</v>
      </c>
      <c r="I132" s="217"/>
      <c r="J132" s="218">
        <f>ROUND(I132*H132,2)</f>
        <v>0</v>
      </c>
      <c r="K132" s="214" t="s">
        <v>256</v>
      </c>
      <c r="L132" s="219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219</v>
      </c>
      <c r="AT132" s="224" t="s">
        <v>169</v>
      </c>
      <c r="AU132" s="224" t="s">
        <v>79</v>
      </c>
      <c r="AY132" s="18" t="s">
        <v>168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219</v>
      </c>
      <c r="BM132" s="224" t="s">
        <v>1987</v>
      </c>
    </row>
    <row r="133" s="2" customFormat="1" ht="37.8" customHeight="1">
      <c r="A133" s="39"/>
      <c r="B133" s="40"/>
      <c r="C133" s="212" t="s">
        <v>362</v>
      </c>
      <c r="D133" s="212" t="s">
        <v>169</v>
      </c>
      <c r="E133" s="213" t="s">
        <v>1988</v>
      </c>
      <c r="F133" s="214" t="s">
        <v>1989</v>
      </c>
      <c r="G133" s="215" t="s">
        <v>224</v>
      </c>
      <c r="H133" s="216">
        <v>1</v>
      </c>
      <c r="I133" s="217"/>
      <c r="J133" s="218">
        <f>ROUND(I133*H133,2)</f>
        <v>0</v>
      </c>
      <c r="K133" s="214" t="s">
        <v>172</v>
      </c>
      <c r="L133" s="219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219</v>
      </c>
      <c r="AT133" s="224" t="s">
        <v>169</v>
      </c>
      <c r="AU133" s="224" t="s">
        <v>79</v>
      </c>
      <c r="AY133" s="18" t="s">
        <v>168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219</v>
      </c>
      <c r="BM133" s="224" t="s">
        <v>1990</v>
      </c>
    </row>
    <row r="134" s="2" customFormat="1">
      <c r="A134" s="39"/>
      <c r="B134" s="40"/>
      <c r="C134" s="41"/>
      <c r="D134" s="228" t="s">
        <v>207</v>
      </c>
      <c r="E134" s="41"/>
      <c r="F134" s="268" t="s">
        <v>1991</v>
      </c>
      <c r="G134" s="41"/>
      <c r="H134" s="41"/>
      <c r="I134" s="269"/>
      <c r="J134" s="41"/>
      <c r="K134" s="41"/>
      <c r="L134" s="45"/>
      <c r="M134" s="270"/>
      <c r="N134" s="27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207</v>
      </c>
      <c r="AU134" s="18" t="s">
        <v>79</v>
      </c>
    </row>
    <row r="135" s="2" customFormat="1" ht="16.5" customHeight="1">
      <c r="A135" s="39"/>
      <c r="B135" s="40"/>
      <c r="C135" s="259" t="s">
        <v>113</v>
      </c>
      <c r="D135" s="259" t="s">
        <v>203</v>
      </c>
      <c r="E135" s="260" t="s">
        <v>1992</v>
      </c>
      <c r="F135" s="261" t="s">
        <v>1993</v>
      </c>
      <c r="G135" s="262" t="s">
        <v>224</v>
      </c>
      <c r="H135" s="263">
        <v>1</v>
      </c>
      <c r="I135" s="264"/>
      <c r="J135" s="265">
        <f>ROUND(I135*H135,2)</f>
        <v>0</v>
      </c>
      <c r="K135" s="261" t="s">
        <v>172</v>
      </c>
      <c r="L135" s="45"/>
      <c r="M135" s="266" t="s">
        <v>19</v>
      </c>
      <c r="N135" s="267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219</v>
      </c>
      <c r="AT135" s="224" t="s">
        <v>203</v>
      </c>
      <c r="AU135" s="224" t="s">
        <v>79</v>
      </c>
      <c r="AY135" s="18" t="s">
        <v>168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219</v>
      </c>
      <c r="BM135" s="224" t="s">
        <v>1994</v>
      </c>
    </row>
    <row r="136" s="2" customFormat="1" ht="24.15" customHeight="1">
      <c r="A136" s="39"/>
      <c r="B136" s="40"/>
      <c r="C136" s="259" t="s">
        <v>371</v>
      </c>
      <c r="D136" s="259" t="s">
        <v>203</v>
      </c>
      <c r="E136" s="260" t="s">
        <v>1995</v>
      </c>
      <c r="F136" s="261" t="s">
        <v>1996</v>
      </c>
      <c r="G136" s="262" t="s">
        <v>224</v>
      </c>
      <c r="H136" s="263">
        <v>1</v>
      </c>
      <c r="I136" s="264"/>
      <c r="J136" s="265">
        <f>ROUND(I136*H136,2)</f>
        <v>0</v>
      </c>
      <c r="K136" s="261" t="s">
        <v>172</v>
      </c>
      <c r="L136" s="45"/>
      <c r="M136" s="266" t="s">
        <v>19</v>
      </c>
      <c r="N136" s="267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219</v>
      </c>
      <c r="AT136" s="224" t="s">
        <v>203</v>
      </c>
      <c r="AU136" s="224" t="s">
        <v>79</v>
      </c>
      <c r="AY136" s="18" t="s">
        <v>168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219</v>
      </c>
      <c r="BM136" s="224" t="s">
        <v>1997</v>
      </c>
    </row>
    <row r="137" s="12" customFormat="1" ht="22.8" customHeight="1">
      <c r="A137" s="12"/>
      <c r="B137" s="198"/>
      <c r="C137" s="199"/>
      <c r="D137" s="200" t="s">
        <v>71</v>
      </c>
      <c r="E137" s="272" t="s">
        <v>1998</v>
      </c>
      <c r="F137" s="272" t="s">
        <v>1999</v>
      </c>
      <c r="G137" s="199"/>
      <c r="H137" s="199"/>
      <c r="I137" s="202"/>
      <c r="J137" s="273">
        <f>BK137</f>
        <v>0</v>
      </c>
      <c r="K137" s="199"/>
      <c r="L137" s="204"/>
      <c r="M137" s="205"/>
      <c r="N137" s="206"/>
      <c r="O137" s="206"/>
      <c r="P137" s="207">
        <f>SUM(P138:P148)</f>
        <v>0</v>
      </c>
      <c r="Q137" s="206"/>
      <c r="R137" s="207">
        <f>SUM(R138:R148)</f>
        <v>0</v>
      </c>
      <c r="S137" s="206"/>
      <c r="T137" s="208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79</v>
      </c>
      <c r="AT137" s="210" t="s">
        <v>71</v>
      </c>
      <c r="AU137" s="210" t="s">
        <v>79</v>
      </c>
      <c r="AY137" s="209" t="s">
        <v>168</v>
      </c>
      <c r="BK137" s="211">
        <f>SUM(BK138:BK148)</f>
        <v>0</v>
      </c>
    </row>
    <row r="138" s="2" customFormat="1" ht="24.15" customHeight="1">
      <c r="A138" s="39"/>
      <c r="B138" s="40"/>
      <c r="C138" s="212" t="s">
        <v>377</v>
      </c>
      <c r="D138" s="212" t="s">
        <v>169</v>
      </c>
      <c r="E138" s="213" t="s">
        <v>354</v>
      </c>
      <c r="F138" s="214" t="s">
        <v>355</v>
      </c>
      <c r="G138" s="215" t="s">
        <v>110</v>
      </c>
      <c r="H138" s="216">
        <v>15</v>
      </c>
      <c r="I138" s="217"/>
      <c r="J138" s="218">
        <f>ROUND(I138*H138,2)</f>
        <v>0</v>
      </c>
      <c r="K138" s="214" t="s">
        <v>172</v>
      </c>
      <c r="L138" s="219"/>
      <c r="M138" s="220" t="s">
        <v>19</v>
      </c>
      <c r="N138" s="221" t="s">
        <v>43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250</v>
      </c>
      <c r="AT138" s="224" t="s">
        <v>169</v>
      </c>
      <c r="AU138" s="224" t="s">
        <v>81</v>
      </c>
      <c r="AY138" s="18" t="s">
        <v>168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79</v>
      </c>
      <c r="BK138" s="225">
        <f>ROUND(I138*H138,2)</f>
        <v>0</v>
      </c>
      <c r="BL138" s="18" t="s">
        <v>251</v>
      </c>
      <c r="BM138" s="224" t="s">
        <v>2000</v>
      </c>
    </row>
    <row r="139" s="2" customFormat="1" ht="24.15" customHeight="1">
      <c r="A139" s="39"/>
      <c r="B139" s="40"/>
      <c r="C139" s="259" t="s">
        <v>381</v>
      </c>
      <c r="D139" s="259" t="s">
        <v>203</v>
      </c>
      <c r="E139" s="260" t="s">
        <v>2001</v>
      </c>
      <c r="F139" s="261" t="s">
        <v>2002</v>
      </c>
      <c r="G139" s="262" t="s">
        <v>110</v>
      </c>
      <c r="H139" s="263">
        <v>15</v>
      </c>
      <c r="I139" s="264"/>
      <c r="J139" s="265">
        <f>ROUND(I139*H139,2)</f>
        <v>0</v>
      </c>
      <c r="K139" s="261" t="s">
        <v>172</v>
      </c>
      <c r="L139" s="45"/>
      <c r="M139" s="266" t="s">
        <v>19</v>
      </c>
      <c r="N139" s="267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253</v>
      </c>
      <c r="AT139" s="224" t="s">
        <v>203</v>
      </c>
      <c r="AU139" s="224" t="s">
        <v>81</v>
      </c>
      <c r="AY139" s="18" t="s">
        <v>168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253</v>
      </c>
      <c r="BM139" s="224" t="s">
        <v>2003</v>
      </c>
    </row>
    <row r="140" s="2" customFormat="1">
      <c r="A140" s="39"/>
      <c r="B140" s="40"/>
      <c r="C140" s="41"/>
      <c r="D140" s="228" t="s">
        <v>207</v>
      </c>
      <c r="E140" s="41"/>
      <c r="F140" s="268" t="s">
        <v>2004</v>
      </c>
      <c r="G140" s="41"/>
      <c r="H140" s="41"/>
      <c r="I140" s="269"/>
      <c r="J140" s="41"/>
      <c r="K140" s="41"/>
      <c r="L140" s="45"/>
      <c r="M140" s="270"/>
      <c r="N140" s="27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207</v>
      </c>
      <c r="AU140" s="18" t="s">
        <v>81</v>
      </c>
    </row>
    <row r="141" s="2" customFormat="1" ht="33" customHeight="1">
      <c r="A141" s="39"/>
      <c r="B141" s="40"/>
      <c r="C141" s="212" t="s">
        <v>389</v>
      </c>
      <c r="D141" s="212" t="s">
        <v>169</v>
      </c>
      <c r="E141" s="213" t="s">
        <v>2005</v>
      </c>
      <c r="F141" s="214" t="s">
        <v>2006</v>
      </c>
      <c r="G141" s="215" t="s">
        <v>110</v>
      </c>
      <c r="H141" s="216">
        <v>200</v>
      </c>
      <c r="I141" s="217"/>
      <c r="J141" s="218">
        <f>ROUND(I141*H141,2)</f>
        <v>0</v>
      </c>
      <c r="K141" s="214" t="s">
        <v>172</v>
      </c>
      <c r="L141" s="219"/>
      <c r="M141" s="220" t="s">
        <v>19</v>
      </c>
      <c r="N141" s="221" t="s">
        <v>43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250</v>
      </c>
      <c r="AT141" s="224" t="s">
        <v>169</v>
      </c>
      <c r="AU141" s="224" t="s">
        <v>81</v>
      </c>
      <c r="AY141" s="18" t="s">
        <v>168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79</v>
      </c>
      <c r="BK141" s="225">
        <f>ROUND(I141*H141,2)</f>
        <v>0</v>
      </c>
      <c r="BL141" s="18" t="s">
        <v>251</v>
      </c>
      <c r="BM141" s="224" t="s">
        <v>2007</v>
      </c>
    </row>
    <row r="142" s="2" customFormat="1" ht="24.15" customHeight="1">
      <c r="A142" s="39"/>
      <c r="B142" s="40"/>
      <c r="C142" s="259" t="s">
        <v>393</v>
      </c>
      <c r="D142" s="259" t="s">
        <v>203</v>
      </c>
      <c r="E142" s="260" t="s">
        <v>2008</v>
      </c>
      <c r="F142" s="261" t="s">
        <v>2009</v>
      </c>
      <c r="G142" s="262" t="s">
        <v>110</v>
      </c>
      <c r="H142" s="263">
        <v>200</v>
      </c>
      <c r="I142" s="264"/>
      <c r="J142" s="265">
        <f>ROUND(I142*H142,2)</f>
        <v>0</v>
      </c>
      <c r="K142" s="261" t="s">
        <v>172</v>
      </c>
      <c r="L142" s="45"/>
      <c r="M142" s="266" t="s">
        <v>19</v>
      </c>
      <c r="N142" s="267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79</v>
      </c>
      <c r="AT142" s="224" t="s">
        <v>203</v>
      </c>
      <c r="AU142" s="224" t="s">
        <v>81</v>
      </c>
      <c r="AY142" s="18" t="s">
        <v>168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79</v>
      </c>
      <c r="BM142" s="224" t="s">
        <v>2010</v>
      </c>
    </row>
    <row r="143" s="2" customFormat="1">
      <c r="A143" s="39"/>
      <c r="B143" s="40"/>
      <c r="C143" s="41"/>
      <c r="D143" s="228" t="s">
        <v>207</v>
      </c>
      <c r="E143" s="41"/>
      <c r="F143" s="268" t="s">
        <v>2011</v>
      </c>
      <c r="G143" s="41"/>
      <c r="H143" s="41"/>
      <c r="I143" s="269"/>
      <c r="J143" s="41"/>
      <c r="K143" s="41"/>
      <c r="L143" s="45"/>
      <c r="M143" s="270"/>
      <c r="N143" s="27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207</v>
      </c>
      <c r="AU143" s="18" t="s">
        <v>81</v>
      </c>
    </row>
    <row r="144" s="2" customFormat="1" ht="24.15" customHeight="1">
      <c r="A144" s="39"/>
      <c r="B144" s="40"/>
      <c r="C144" s="212" t="s">
        <v>398</v>
      </c>
      <c r="D144" s="212" t="s">
        <v>169</v>
      </c>
      <c r="E144" s="213" t="s">
        <v>363</v>
      </c>
      <c r="F144" s="214" t="s">
        <v>364</v>
      </c>
      <c r="G144" s="215" t="s">
        <v>110</v>
      </c>
      <c r="H144" s="216">
        <v>200</v>
      </c>
      <c r="I144" s="217"/>
      <c r="J144" s="218">
        <f>ROUND(I144*H144,2)</f>
        <v>0</v>
      </c>
      <c r="K144" s="214" t="s">
        <v>172</v>
      </c>
      <c r="L144" s="219"/>
      <c r="M144" s="220" t="s">
        <v>19</v>
      </c>
      <c r="N144" s="221" t="s">
        <v>43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250</v>
      </c>
      <c r="AT144" s="224" t="s">
        <v>169</v>
      </c>
      <c r="AU144" s="224" t="s">
        <v>81</v>
      </c>
      <c r="AY144" s="18" t="s">
        <v>168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79</v>
      </c>
      <c r="BK144" s="225">
        <f>ROUND(I144*H144,2)</f>
        <v>0</v>
      </c>
      <c r="BL144" s="18" t="s">
        <v>251</v>
      </c>
      <c r="BM144" s="224" t="s">
        <v>2012</v>
      </c>
    </row>
    <row r="145" s="2" customFormat="1" ht="24.15" customHeight="1">
      <c r="A145" s="39"/>
      <c r="B145" s="40"/>
      <c r="C145" s="212" t="s">
        <v>403</v>
      </c>
      <c r="D145" s="212" t="s">
        <v>169</v>
      </c>
      <c r="E145" s="213" t="s">
        <v>2013</v>
      </c>
      <c r="F145" s="214" t="s">
        <v>2014</v>
      </c>
      <c r="G145" s="215" t="s">
        <v>224</v>
      </c>
      <c r="H145" s="216">
        <v>10</v>
      </c>
      <c r="I145" s="217"/>
      <c r="J145" s="218">
        <f>ROUND(I145*H145,2)</f>
        <v>0</v>
      </c>
      <c r="K145" s="214" t="s">
        <v>172</v>
      </c>
      <c r="L145" s="219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250</v>
      </c>
      <c r="AT145" s="224" t="s">
        <v>169</v>
      </c>
      <c r="AU145" s="224" t="s">
        <v>81</v>
      </c>
      <c r="AY145" s="18" t="s">
        <v>168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251</v>
      </c>
      <c r="BM145" s="224" t="s">
        <v>2015</v>
      </c>
    </row>
    <row r="146" s="2" customFormat="1" ht="24.15" customHeight="1">
      <c r="A146" s="39"/>
      <c r="B146" s="40"/>
      <c r="C146" s="212" t="s">
        <v>408</v>
      </c>
      <c r="D146" s="212" t="s">
        <v>169</v>
      </c>
      <c r="E146" s="213" t="s">
        <v>2016</v>
      </c>
      <c r="F146" s="214" t="s">
        <v>2017</v>
      </c>
      <c r="G146" s="215" t="s">
        <v>224</v>
      </c>
      <c r="H146" s="216">
        <v>2</v>
      </c>
      <c r="I146" s="217"/>
      <c r="J146" s="218">
        <f>ROUND(I146*H146,2)</f>
        <v>0</v>
      </c>
      <c r="K146" s="214" t="s">
        <v>172</v>
      </c>
      <c r="L146" s="219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250</v>
      </c>
      <c r="AT146" s="224" t="s">
        <v>169</v>
      </c>
      <c r="AU146" s="224" t="s">
        <v>81</v>
      </c>
      <c r="AY146" s="18" t="s">
        <v>168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251</v>
      </c>
      <c r="BM146" s="224" t="s">
        <v>2018</v>
      </c>
    </row>
    <row r="147" s="2" customFormat="1" ht="24.15" customHeight="1">
      <c r="A147" s="39"/>
      <c r="B147" s="40"/>
      <c r="C147" s="212" t="s">
        <v>412</v>
      </c>
      <c r="D147" s="212" t="s">
        <v>169</v>
      </c>
      <c r="E147" s="213" t="s">
        <v>2019</v>
      </c>
      <c r="F147" s="214" t="s">
        <v>369</v>
      </c>
      <c r="G147" s="215" t="s">
        <v>224</v>
      </c>
      <c r="H147" s="216">
        <v>100</v>
      </c>
      <c r="I147" s="217"/>
      <c r="J147" s="218">
        <f>ROUND(I147*H147,2)</f>
        <v>0</v>
      </c>
      <c r="K147" s="214" t="s">
        <v>172</v>
      </c>
      <c r="L147" s="219"/>
      <c r="M147" s="220" t="s">
        <v>19</v>
      </c>
      <c r="N147" s="221" t="s">
        <v>43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250</v>
      </c>
      <c r="AT147" s="224" t="s">
        <v>169</v>
      </c>
      <c r="AU147" s="224" t="s">
        <v>81</v>
      </c>
      <c r="AY147" s="18" t="s">
        <v>168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79</v>
      </c>
      <c r="BK147" s="225">
        <f>ROUND(I147*H147,2)</f>
        <v>0</v>
      </c>
      <c r="BL147" s="18" t="s">
        <v>251</v>
      </c>
      <c r="BM147" s="224" t="s">
        <v>2020</v>
      </c>
    </row>
    <row r="148" s="2" customFormat="1" ht="16.5" customHeight="1">
      <c r="A148" s="39"/>
      <c r="B148" s="40"/>
      <c r="C148" s="259" t="s">
        <v>388</v>
      </c>
      <c r="D148" s="259" t="s">
        <v>203</v>
      </c>
      <c r="E148" s="260" t="s">
        <v>2021</v>
      </c>
      <c r="F148" s="261" t="s">
        <v>2022</v>
      </c>
      <c r="G148" s="262" t="s">
        <v>110</v>
      </c>
      <c r="H148" s="263">
        <v>200</v>
      </c>
      <c r="I148" s="264"/>
      <c r="J148" s="265">
        <f>ROUND(I148*H148,2)</f>
        <v>0</v>
      </c>
      <c r="K148" s="261" t="s">
        <v>172</v>
      </c>
      <c r="L148" s="45"/>
      <c r="M148" s="266" t="s">
        <v>19</v>
      </c>
      <c r="N148" s="267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79</v>
      </c>
      <c r="AT148" s="224" t="s">
        <v>203</v>
      </c>
      <c r="AU148" s="224" t="s">
        <v>81</v>
      </c>
      <c r="AY148" s="18" t="s">
        <v>168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79</v>
      </c>
      <c r="BM148" s="224" t="s">
        <v>2023</v>
      </c>
    </row>
    <row r="149" s="12" customFormat="1" ht="22.8" customHeight="1">
      <c r="A149" s="12"/>
      <c r="B149" s="198"/>
      <c r="C149" s="199"/>
      <c r="D149" s="200" t="s">
        <v>71</v>
      </c>
      <c r="E149" s="272" t="s">
        <v>2024</v>
      </c>
      <c r="F149" s="272" t="s">
        <v>2025</v>
      </c>
      <c r="G149" s="199"/>
      <c r="H149" s="199"/>
      <c r="I149" s="202"/>
      <c r="J149" s="273">
        <f>BK149</f>
        <v>0</v>
      </c>
      <c r="K149" s="199"/>
      <c r="L149" s="204"/>
      <c r="M149" s="205"/>
      <c r="N149" s="206"/>
      <c r="O149" s="206"/>
      <c r="P149" s="207">
        <f>SUM(P150:P173)</f>
        <v>0</v>
      </c>
      <c r="Q149" s="206"/>
      <c r="R149" s="207">
        <f>SUM(R150:R173)</f>
        <v>0</v>
      </c>
      <c r="S149" s="206"/>
      <c r="T149" s="208">
        <f>SUM(T150:T173)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79</v>
      </c>
      <c r="AT149" s="210" t="s">
        <v>71</v>
      </c>
      <c r="AU149" s="210" t="s">
        <v>79</v>
      </c>
      <c r="AY149" s="209" t="s">
        <v>168</v>
      </c>
      <c r="BK149" s="211">
        <f>SUM(BK150:BK173)</f>
        <v>0</v>
      </c>
    </row>
    <row r="150" s="2" customFormat="1" ht="24.15" customHeight="1">
      <c r="A150" s="39"/>
      <c r="B150" s="40"/>
      <c r="C150" s="212" t="s">
        <v>420</v>
      </c>
      <c r="D150" s="212" t="s">
        <v>169</v>
      </c>
      <c r="E150" s="213" t="s">
        <v>1167</v>
      </c>
      <c r="F150" s="214" t="s">
        <v>1168</v>
      </c>
      <c r="G150" s="215" t="s">
        <v>110</v>
      </c>
      <c r="H150" s="216">
        <v>50</v>
      </c>
      <c r="I150" s="217"/>
      <c r="J150" s="218">
        <f>ROUND(I150*H150,2)</f>
        <v>0</v>
      </c>
      <c r="K150" s="214" t="s">
        <v>172</v>
      </c>
      <c r="L150" s="219"/>
      <c r="M150" s="220" t="s">
        <v>19</v>
      </c>
      <c r="N150" s="221" t="s">
        <v>43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250</v>
      </c>
      <c r="AT150" s="224" t="s">
        <v>169</v>
      </c>
      <c r="AU150" s="224" t="s">
        <v>81</v>
      </c>
      <c r="AY150" s="18" t="s">
        <v>168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79</v>
      </c>
      <c r="BK150" s="225">
        <f>ROUND(I150*H150,2)</f>
        <v>0</v>
      </c>
      <c r="BL150" s="18" t="s">
        <v>251</v>
      </c>
      <c r="BM150" s="224" t="s">
        <v>2026</v>
      </c>
    </row>
    <row r="151" s="2" customFormat="1" ht="24.15" customHeight="1">
      <c r="A151" s="39"/>
      <c r="B151" s="40"/>
      <c r="C151" s="212" t="s">
        <v>427</v>
      </c>
      <c r="D151" s="212" t="s">
        <v>169</v>
      </c>
      <c r="E151" s="213" t="s">
        <v>2027</v>
      </c>
      <c r="F151" s="214" t="s">
        <v>2028</v>
      </c>
      <c r="G151" s="215" t="s">
        <v>110</v>
      </c>
      <c r="H151" s="216">
        <v>10</v>
      </c>
      <c r="I151" s="217"/>
      <c r="J151" s="218">
        <f>ROUND(I151*H151,2)</f>
        <v>0</v>
      </c>
      <c r="K151" s="214" t="s">
        <v>172</v>
      </c>
      <c r="L151" s="219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250</v>
      </c>
      <c r="AT151" s="224" t="s">
        <v>169</v>
      </c>
      <c r="AU151" s="224" t="s">
        <v>81</v>
      </c>
      <c r="AY151" s="18" t="s">
        <v>168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251</v>
      </c>
      <c r="BM151" s="224" t="s">
        <v>2029</v>
      </c>
    </row>
    <row r="152" s="2" customFormat="1" ht="78" customHeight="1">
      <c r="A152" s="39"/>
      <c r="B152" s="40"/>
      <c r="C152" s="259" t="s">
        <v>431</v>
      </c>
      <c r="D152" s="259" t="s">
        <v>203</v>
      </c>
      <c r="E152" s="260" t="s">
        <v>1170</v>
      </c>
      <c r="F152" s="261" t="s">
        <v>1171</v>
      </c>
      <c r="G152" s="262" t="s">
        <v>110</v>
      </c>
      <c r="H152" s="263">
        <v>60</v>
      </c>
      <c r="I152" s="264"/>
      <c r="J152" s="265">
        <f>ROUND(I152*H152,2)</f>
        <v>0</v>
      </c>
      <c r="K152" s="261" t="s">
        <v>172</v>
      </c>
      <c r="L152" s="45"/>
      <c r="M152" s="266" t="s">
        <v>19</v>
      </c>
      <c r="N152" s="267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174</v>
      </c>
      <c r="AT152" s="224" t="s">
        <v>203</v>
      </c>
      <c r="AU152" s="224" t="s">
        <v>81</v>
      </c>
      <c r="AY152" s="18" t="s">
        <v>168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174</v>
      </c>
      <c r="BM152" s="224" t="s">
        <v>2030</v>
      </c>
    </row>
    <row r="153" s="2" customFormat="1" ht="16.5" customHeight="1">
      <c r="A153" s="39"/>
      <c r="B153" s="40"/>
      <c r="C153" s="212" t="s">
        <v>435</v>
      </c>
      <c r="D153" s="212" t="s">
        <v>169</v>
      </c>
      <c r="E153" s="213" t="s">
        <v>2031</v>
      </c>
      <c r="F153" s="214" t="s">
        <v>2032</v>
      </c>
      <c r="G153" s="215" t="s">
        <v>224</v>
      </c>
      <c r="H153" s="216">
        <v>8</v>
      </c>
      <c r="I153" s="217"/>
      <c r="J153" s="218">
        <f>ROUND(I153*H153,2)</f>
        <v>0</v>
      </c>
      <c r="K153" s="214" t="s">
        <v>172</v>
      </c>
      <c r="L153" s="219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250</v>
      </c>
      <c r="AT153" s="224" t="s">
        <v>169</v>
      </c>
      <c r="AU153" s="224" t="s">
        <v>81</v>
      </c>
      <c r="AY153" s="18" t="s">
        <v>168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251</v>
      </c>
      <c r="BM153" s="224" t="s">
        <v>2033</v>
      </c>
    </row>
    <row r="154" s="2" customFormat="1" ht="49.05" customHeight="1">
      <c r="A154" s="39"/>
      <c r="B154" s="40"/>
      <c r="C154" s="259" t="s">
        <v>439</v>
      </c>
      <c r="D154" s="259" t="s">
        <v>203</v>
      </c>
      <c r="E154" s="260" t="s">
        <v>2034</v>
      </c>
      <c r="F154" s="261" t="s">
        <v>2035</v>
      </c>
      <c r="G154" s="262" t="s">
        <v>224</v>
      </c>
      <c r="H154" s="263">
        <v>8</v>
      </c>
      <c r="I154" s="264"/>
      <c r="J154" s="265">
        <f>ROUND(I154*H154,2)</f>
        <v>0</v>
      </c>
      <c r="K154" s="261" t="s">
        <v>172</v>
      </c>
      <c r="L154" s="45"/>
      <c r="M154" s="266" t="s">
        <v>19</v>
      </c>
      <c r="N154" s="267" t="s">
        <v>43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174</v>
      </c>
      <c r="AT154" s="224" t="s">
        <v>203</v>
      </c>
      <c r="AU154" s="224" t="s">
        <v>81</v>
      </c>
      <c r="AY154" s="18" t="s">
        <v>168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79</v>
      </c>
      <c r="BK154" s="225">
        <f>ROUND(I154*H154,2)</f>
        <v>0</v>
      </c>
      <c r="BL154" s="18" t="s">
        <v>174</v>
      </c>
      <c r="BM154" s="224" t="s">
        <v>2036</v>
      </c>
    </row>
    <row r="155" s="2" customFormat="1">
      <c r="A155" s="39"/>
      <c r="B155" s="40"/>
      <c r="C155" s="41"/>
      <c r="D155" s="228" t="s">
        <v>207</v>
      </c>
      <c r="E155" s="41"/>
      <c r="F155" s="268" t="s">
        <v>2037</v>
      </c>
      <c r="G155" s="41"/>
      <c r="H155" s="41"/>
      <c r="I155" s="269"/>
      <c r="J155" s="41"/>
      <c r="K155" s="41"/>
      <c r="L155" s="45"/>
      <c r="M155" s="270"/>
      <c r="N155" s="27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207</v>
      </c>
      <c r="AU155" s="18" t="s">
        <v>81</v>
      </c>
    </row>
    <row r="156" s="2" customFormat="1" ht="16.5" customHeight="1">
      <c r="A156" s="39"/>
      <c r="B156" s="40"/>
      <c r="C156" s="212" t="s">
        <v>445</v>
      </c>
      <c r="D156" s="212" t="s">
        <v>169</v>
      </c>
      <c r="E156" s="213" t="s">
        <v>1173</v>
      </c>
      <c r="F156" s="214" t="s">
        <v>1174</v>
      </c>
      <c r="G156" s="215" t="s">
        <v>224</v>
      </c>
      <c r="H156" s="216">
        <v>15</v>
      </c>
      <c r="I156" s="217"/>
      <c r="J156" s="218">
        <f>ROUND(I156*H156,2)</f>
        <v>0</v>
      </c>
      <c r="K156" s="214" t="s">
        <v>172</v>
      </c>
      <c r="L156" s="219"/>
      <c r="M156" s="220" t="s">
        <v>19</v>
      </c>
      <c r="N156" s="221" t="s">
        <v>43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250</v>
      </c>
      <c r="AT156" s="224" t="s">
        <v>169</v>
      </c>
      <c r="AU156" s="224" t="s">
        <v>81</v>
      </c>
      <c r="AY156" s="18" t="s">
        <v>168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79</v>
      </c>
      <c r="BK156" s="225">
        <f>ROUND(I156*H156,2)</f>
        <v>0</v>
      </c>
      <c r="BL156" s="18" t="s">
        <v>251</v>
      </c>
      <c r="BM156" s="224" t="s">
        <v>2038</v>
      </c>
    </row>
    <row r="157" s="2" customFormat="1" ht="16.5" customHeight="1">
      <c r="A157" s="39"/>
      <c r="B157" s="40"/>
      <c r="C157" s="212" t="s">
        <v>451</v>
      </c>
      <c r="D157" s="212" t="s">
        <v>169</v>
      </c>
      <c r="E157" s="213" t="s">
        <v>2039</v>
      </c>
      <c r="F157" s="214" t="s">
        <v>2040</v>
      </c>
      <c r="G157" s="215" t="s">
        <v>224</v>
      </c>
      <c r="H157" s="216">
        <v>20</v>
      </c>
      <c r="I157" s="217"/>
      <c r="J157" s="218">
        <f>ROUND(I157*H157,2)</f>
        <v>0</v>
      </c>
      <c r="K157" s="214" t="s">
        <v>172</v>
      </c>
      <c r="L157" s="219"/>
      <c r="M157" s="220" t="s">
        <v>19</v>
      </c>
      <c r="N157" s="221" t="s">
        <v>43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250</v>
      </c>
      <c r="AT157" s="224" t="s">
        <v>169</v>
      </c>
      <c r="AU157" s="224" t="s">
        <v>81</v>
      </c>
      <c r="AY157" s="18" t="s">
        <v>168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79</v>
      </c>
      <c r="BK157" s="225">
        <f>ROUND(I157*H157,2)</f>
        <v>0</v>
      </c>
      <c r="BL157" s="18" t="s">
        <v>251</v>
      </c>
      <c r="BM157" s="224" t="s">
        <v>2041</v>
      </c>
    </row>
    <row r="158" s="2" customFormat="1" ht="24.15" customHeight="1">
      <c r="A158" s="39"/>
      <c r="B158" s="40"/>
      <c r="C158" s="212" t="s">
        <v>455</v>
      </c>
      <c r="D158" s="212" t="s">
        <v>169</v>
      </c>
      <c r="E158" s="213" t="s">
        <v>2042</v>
      </c>
      <c r="F158" s="214" t="s">
        <v>2043</v>
      </c>
      <c r="G158" s="215" t="s">
        <v>224</v>
      </c>
      <c r="H158" s="216">
        <v>4</v>
      </c>
      <c r="I158" s="217"/>
      <c r="J158" s="218">
        <f>ROUND(I158*H158,2)</f>
        <v>0</v>
      </c>
      <c r="K158" s="214" t="s">
        <v>172</v>
      </c>
      <c r="L158" s="219"/>
      <c r="M158" s="220" t="s">
        <v>19</v>
      </c>
      <c r="N158" s="221" t="s">
        <v>43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250</v>
      </c>
      <c r="AT158" s="224" t="s">
        <v>169</v>
      </c>
      <c r="AU158" s="224" t="s">
        <v>81</v>
      </c>
      <c r="AY158" s="18" t="s">
        <v>168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251</v>
      </c>
      <c r="BM158" s="224" t="s">
        <v>2044</v>
      </c>
    </row>
    <row r="159" s="2" customFormat="1" ht="24.15" customHeight="1">
      <c r="A159" s="39"/>
      <c r="B159" s="40"/>
      <c r="C159" s="259" t="s">
        <v>459</v>
      </c>
      <c r="D159" s="259" t="s">
        <v>203</v>
      </c>
      <c r="E159" s="260" t="s">
        <v>1176</v>
      </c>
      <c r="F159" s="261" t="s">
        <v>1177</v>
      </c>
      <c r="G159" s="262" t="s">
        <v>224</v>
      </c>
      <c r="H159" s="263">
        <v>39</v>
      </c>
      <c r="I159" s="264"/>
      <c r="J159" s="265">
        <f>ROUND(I159*H159,2)</f>
        <v>0</v>
      </c>
      <c r="K159" s="261" t="s">
        <v>172</v>
      </c>
      <c r="L159" s="45"/>
      <c r="M159" s="266" t="s">
        <v>19</v>
      </c>
      <c r="N159" s="267" t="s">
        <v>43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174</v>
      </c>
      <c r="AT159" s="224" t="s">
        <v>203</v>
      </c>
      <c r="AU159" s="224" t="s">
        <v>81</v>
      </c>
      <c r="AY159" s="18" t="s">
        <v>168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79</v>
      </c>
      <c r="BK159" s="225">
        <f>ROUND(I159*H159,2)</f>
        <v>0</v>
      </c>
      <c r="BL159" s="18" t="s">
        <v>174</v>
      </c>
      <c r="BM159" s="224" t="s">
        <v>2045</v>
      </c>
    </row>
    <row r="160" s="2" customFormat="1" ht="49.05" customHeight="1">
      <c r="A160" s="39"/>
      <c r="B160" s="40"/>
      <c r="C160" s="259" t="s">
        <v>465</v>
      </c>
      <c r="D160" s="259" t="s">
        <v>203</v>
      </c>
      <c r="E160" s="260" t="s">
        <v>2046</v>
      </c>
      <c r="F160" s="261" t="s">
        <v>2047</v>
      </c>
      <c r="G160" s="262" t="s">
        <v>110</v>
      </c>
      <c r="H160" s="263">
        <v>30</v>
      </c>
      <c r="I160" s="264"/>
      <c r="J160" s="265">
        <f>ROUND(I160*H160,2)</f>
        <v>0</v>
      </c>
      <c r="K160" s="261" t="s">
        <v>172</v>
      </c>
      <c r="L160" s="45"/>
      <c r="M160" s="266" t="s">
        <v>19</v>
      </c>
      <c r="N160" s="267" t="s">
        <v>43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219</v>
      </c>
      <c r="AT160" s="224" t="s">
        <v>203</v>
      </c>
      <c r="AU160" s="224" t="s">
        <v>81</v>
      </c>
      <c r="AY160" s="18" t="s">
        <v>168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79</v>
      </c>
      <c r="BK160" s="225">
        <f>ROUND(I160*H160,2)</f>
        <v>0</v>
      </c>
      <c r="BL160" s="18" t="s">
        <v>219</v>
      </c>
      <c r="BM160" s="224" t="s">
        <v>2048</v>
      </c>
    </row>
    <row r="161" s="2" customFormat="1" ht="24.15" customHeight="1">
      <c r="A161" s="39"/>
      <c r="B161" s="40"/>
      <c r="C161" s="212" t="s">
        <v>469</v>
      </c>
      <c r="D161" s="212" t="s">
        <v>169</v>
      </c>
      <c r="E161" s="213" t="s">
        <v>2049</v>
      </c>
      <c r="F161" s="214" t="s">
        <v>2050</v>
      </c>
      <c r="G161" s="215" t="s">
        <v>224</v>
      </c>
      <c r="H161" s="216">
        <v>2</v>
      </c>
      <c r="I161" s="217"/>
      <c r="J161" s="218">
        <f>ROUND(I161*H161,2)</f>
        <v>0</v>
      </c>
      <c r="K161" s="214" t="s">
        <v>172</v>
      </c>
      <c r="L161" s="219"/>
      <c r="M161" s="220" t="s">
        <v>19</v>
      </c>
      <c r="N161" s="221" t="s">
        <v>43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250</v>
      </c>
      <c r="AT161" s="224" t="s">
        <v>169</v>
      </c>
      <c r="AU161" s="224" t="s">
        <v>81</v>
      </c>
      <c r="AY161" s="18" t="s">
        <v>168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251</v>
      </c>
      <c r="BM161" s="224" t="s">
        <v>2051</v>
      </c>
    </row>
    <row r="162" s="2" customFormat="1" ht="37.8" customHeight="1">
      <c r="A162" s="39"/>
      <c r="B162" s="40"/>
      <c r="C162" s="259" t="s">
        <v>473</v>
      </c>
      <c r="D162" s="259" t="s">
        <v>203</v>
      </c>
      <c r="E162" s="260" t="s">
        <v>2052</v>
      </c>
      <c r="F162" s="261" t="s">
        <v>2053</v>
      </c>
      <c r="G162" s="262" t="s">
        <v>110</v>
      </c>
      <c r="H162" s="263">
        <v>2</v>
      </c>
      <c r="I162" s="264"/>
      <c r="J162" s="265">
        <f>ROUND(I162*H162,2)</f>
        <v>0</v>
      </c>
      <c r="K162" s="261" t="s">
        <v>172</v>
      </c>
      <c r="L162" s="45"/>
      <c r="M162" s="266" t="s">
        <v>19</v>
      </c>
      <c r="N162" s="267" t="s">
        <v>43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219</v>
      </c>
      <c r="AT162" s="224" t="s">
        <v>203</v>
      </c>
      <c r="AU162" s="224" t="s">
        <v>81</v>
      </c>
      <c r="AY162" s="18" t="s">
        <v>168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79</v>
      </c>
      <c r="BK162" s="225">
        <f>ROUND(I162*H162,2)</f>
        <v>0</v>
      </c>
      <c r="BL162" s="18" t="s">
        <v>219</v>
      </c>
      <c r="BM162" s="224" t="s">
        <v>2054</v>
      </c>
    </row>
    <row r="163" s="2" customFormat="1" ht="21.75" customHeight="1">
      <c r="A163" s="39"/>
      <c r="B163" s="40"/>
      <c r="C163" s="212" t="s">
        <v>479</v>
      </c>
      <c r="D163" s="212" t="s">
        <v>169</v>
      </c>
      <c r="E163" s="213" t="s">
        <v>2055</v>
      </c>
      <c r="F163" s="214" t="s">
        <v>2056</v>
      </c>
      <c r="G163" s="215" t="s">
        <v>224</v>
      </c>
      <c r="H163" s="216">
        <v>4</v>
      </c>
      <c r="I163" s="217"/>
      <c r="J163" s="218">
        <f>ROUND(I163*H163,2)</f>
        <v>0</v>
      </c>
      <c r="K163" s="214" t="s">
        <v>172</v>
      </c>
      <c r="L163" s="219"/>
      <c r="M163" s="220" t="s">
        <v>19</v>
      </c>
      <c r="N163" s="221" t="s">
        <v>43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250</v>
      </c>
      <c r="AT163" s="224" t="s">
        <v>169</v>
      </c>
      <c r="AU163" s="224" t="s">
        <v>81</v>
      </c>
      <c r="AY163" s="18" t="s">
        <v>168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79</v>
      </c>
      <c r="BK163" s="225">
        <f>ROUND(I163*H163,2)</f>
        <v>0</v>
      </c>
      <c r="BL163" s="18" t="s">
        <v>251</v>
      </c>
      <c r="BM163" s="224" t="s">
        <v>2057</v>
      </c>
    </row>
    <row r="164" s="2" customFormat="1" ht="16.5" customHeight="1">
      <c r="A164" s="39"/>
      <c r="B164" s="40"/>
      <c r="C164" s="212" t="s">
        <v>251</v>
      </c>
      <c r="D164" s="212" t="s">
        <v>169</v>
      </c>
      <c r="E164" s="213" t="s">
        <v>2058</v>
      </c>
      <c r="F164" s="214" t="s">
        <v>2059</v>
      </c>
      <c r="G164" s="215" t="s">
        <v>224</v>
      </c>
      <c r="H164" s="216">
        <v>10</v>
      </c>
      <c r="I164" s="217"/>
      <c r="J164" s="218">
        <f>ROUND(I164*H164,2)</f>
        <v>0</v>
      </c>
      <c r="K164" s="214" t="s">
        <v>172</v>
      </c>
      <c r="L164" s="219"/>
      <c r="M164" s="220" t="s">
        <v>19</v>
      </c>
      <c r="N164" s="221" t="s">
        <v>43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250</v>
      </c>
      <c r="AT164" s="224" t="s">
        <v>169</v>
      </c>
      <c r="AU164" s="224" t="s">
        <v>81</v>
      </c>
      <c r="AY164" s="18" t="s">
        <v>168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79</v>
      </c>
      <c r="BK164" s="225">
        <f>ROUND(I164*H164,2)</f>
        <v>0</v>
      </c>
      <c r="BL164" s="18" t="s">
        <v>251</v>
      </c>
      <c r="BM164" s="224" t="s">
        <v>2060</v>
      </c>
    </row>
    <row r="165" s="2" customFormat="1" ht="24.15" customHeight="1">
      <c r="A165" s="39"/>
      <c r="B165" s="40"/>
      <c r="C165" s="259" t="s">
        <v>117</v>
      </c>
      <c r="D165" s="259" t="s">
        <v>203</v>
      </c>
      <c r="E165" s="260" t="s">
        <v>2061</v>
      </c>
      <c r="F165" s="261" t="s">
        <v>2062</v>
      </c>
      <c r="G165" s="262" t="s">
        <v>224</v>
      </c>
      <c r="H165" s="263">
        <v>14</v>
      </c>
      <c r="I165" s="264"/>
      <c r="J165" s="265">
        <f>ROUND(I165*H165,2)</f>
        <v>0</v>
      </c>
      <c r="K165" s="261" t="s">
        <v>172</v>
      </c>
      <c r="L165" s="45"/>
      <c r="M165" s="266" t="s">
        <v>19</v>
      </c>
      <c r="N165" s="267" t="s">
        <v>43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174</v>
      </c>
      <c r="AT165" s="224" t="s">
        <v>203</v>
      </c>
      <c r="AU165" s="224" t="s">
        <v>81</v>
      </c>
      <c r="AY165" s="18" t="s">
        <v>168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79</v>
      </c>
      <c r="BK165" s="225">
        <f>ROUND(I165*H165,2)</f>
        <v>0</v>
      </c>
      <c r="BL165" s="18" t="s">
        <v>174</v>
      </c>
      <c r="BM165" s="224" t="s">
        <v>2063</v>
      </c>
    </row>
    <row r="166" s="2" customFormat="1" ht="24.15" customHeight="1">
      <c r="A166" s="39"/>
      <c r="B166" s="40"/>
      <c r="C166" s="212" t="s">
        <v>490</v>
      </c>
      <c r="D166" s="212" t="s">
        <v>169</v>
      </c>
      <c r="E166" s="213" t="s">
        <v>2064</v>
      </c>
      <c r="F166" s="214" t="s">
        <v>2065</v>
      </c>
      <c r="G166" s="215" t="s">
        <v>224</v>
      </c>
      <c r="H166" s="216">
        <v>4</v>
      </c>
      <c r="I166" s="217"/>
      <c r="J166" s="218">
        <f>ROUND(I166*H166,2)</f>
        <v>0</v>
      </c>
      <c r="K166" s="214" t="s">
        <v>172</v>
      </c>
      <c r="L166" s="219"/>
      <c r="M166" s="220" t="s">
        <v>19</v>
      </c>
      <c r="N166" s="221" t="s">
        <v>43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250</v>
      </c>
      <c r="AT166" s="224" t="s">
        <v>169</v>
      </c>
      <c r="AU166" s="224" t="s">
        <v>81</v>
      </c>
      <c r="AY166" s="18" t="s">
        <v>168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79</v>
      </c>
      <c r="BK166" s="225">
        <f>ROUND(I166*H166,2)</f>
        <v>0</v>
      </c>
      <c r="BL166" s="18" t="s">
        <v>251</v>
      </c>
      <c r="BM166" s="224" t="s">
        <v>2066</v>
      </c>
    </row>
    <row r="167" s="2" customFormat="1" ht="24.15" customHeight="1">
      <c r="A167" s="39"/>
      <c r="B167" s="40"/>
      <c r="C167" s="212" t="s">
        <v>494</v>
      </c>
      <c r="D167" s="212" t="s">
        <v>169</v>
      </c>
      <c r="E167" s="213" t="s">
        <v>2067</v>
      </c>
      <c r="F167" s="214" t="s">
        <v>2068</v>
      </c>
      <c r="G167" s="215" t="s">
        <v>224</v>
      </c>
      <c r="H167" s="216">
        <v>12</v>
      </c>
      <c r="I167" s="217"/>
      <c r="J167" s="218">
        <f>ROUND(I167*H167,2)</f>
        <v>0</v>
      </c>
      <c r="K167" s="214" t="s">
        <v>172</v>
      </c>
      <c r="L167" s="219"/>
      <c r="M167" s="220" t="s">
        <v>19</v>
      </c>
      <c r="N167" s="221" t="s">
        <v>43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250</v>
      </c>
      <c r="AT167" s="224" t="s">
        <v>169</v>
      </c>
      <c r="AU167" s="224" t="s">
        <v>81</v>
      </c>
      <c r="AY167" s="18" t="s">
        <v>168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79</v>
      </c>
      <c r="BK167" s="225">
        <f>ROUND(I167*H167,2)</f>
        <v>0</v>
      </c>
      <c r="BL167" s="18" t="s">
        <v>251</v>
      </c>
      <c r="BM167" s="224" t="s">
        <v>2069</v>
      </c>
    </row>
    <row r="168" s="2" customFormat="1" ht="24.15" customHeight="1">
      <c r="A168" s="39"/>
      <c r="B168" s="40"/>
      <c r="C168" s="212" t="s">
        <v>498</v>
      </c>
      <c r="D168" s="212" t="s">
        <v>169</v>
      </c>
      <c r="E168" s="213" t="s">
        <v>2070</v>
      </c>
      <c r="F168" s="214" t="s">
        <v>2071</v>
      </c>
      <c r="G168" s="215" t="s">
        <v>224</v>
      </c>
      <c r="H168" s="216">
        <v>12</v>
      </c>
      <c r="I168" s="217"/>
      <c r="J168" s="218">
        <f>ROUND(I168*H168,2)</f>
        <v>0</v>
      </c>
      <c r="K168" s="214" t="s">
        <v>172</v>
      </c>
      <c r="L168" s="219"/>
      <c r="M168" s="220" t="s">
        <v>19</v>
      </c>
      <c r="N168" s="221" t="s">
        <v>43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250</v>
      </c>
      <c r="AT168" s="224" t="s">
        <v>169</v>
      </c>
      <c r="AU168" s="224" t="s">
        <v>81</v>
      </c>
      <c r="AY168" s="18" t="s">
        <v>168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79</v>
      </c>
      <c r="BK168" s="225">
        <f>ROUND(I168*H168,2)</f>
        <v>0</v>
      </c>
      <c r="BL168" s="18" t="s">
        <v>251</v>
      </c>
      <c r="BM168" s="224" t="s">
        <v>2072</v>
      </c>
    </row>
    <row r="169" s="2" customFormat="1" ht="16.5" customHeight="1">
      <c r="A169" s="39"/>
      <c r="B169" s="40"/>
      <c r="C169" s="259" t="s">
        <v>502</v>
      </c>
      <c r="D169" s="259" t="s">
        <v>203</v>
      </c>
      <c r="E169" s="260" t="s">
        <v>2073</v>
      </c>
      <c r="F169" s="261" t="s">
        <v>2074</v>
      </c>
      <c r="G169" s="262" t="s">
        <v>224</v>
      </c>
      <c r="H169" s="263">
        <v>28</v>
      </c>
      <c r="I169" s="264"/>
      <c r="J169" s="265">
        <f>ROUND(I169*H169,2)</f>
        <v>0</v>
      </c>
      <c r="K169" s="261" t="s">
        <v>172</v>
      </c>
      <c r="L169" s="45"/>
      <c r="M169" s="266" t="s">
        <v>19</v>
      </c>
      <c r="N169" s="267" t="s">
        <v>43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219</v>
      </c>
      <c r="AT169" s="224" t="s">
        <v>203</v>
      </c>
      <c r="AU169" s="224" t="s">
        <v>81</v>
      </c>
      <c r="AY169" s="18" t="s">
        <v>168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79</v>
      </c>
      <c r="BK169" s="225">
        <f>ROUND(I169*H169,2)</f>
        <v>0</v>
      </c>
      <c r="BL169" s="18" t="s">
        <v>219</v>
      </c>
      <c r="BM169" s="224" t="s">
        <v>2075</v>
      </c>
    </row>
    <row r="170" s="2" customFormat="1" ht="24.15" customHeight="1">
      <c r="A170" s="39"/>
      <c r="B170" s="40"/>
      <c r="C170" s="212" t="s">
        <v>506</v>
      </c>
      <c r="D170" s="212" t="s">
        <v>169</v>
      </c>
      <c r="E170" s="213" t="s">
        <v>2076</v>
      </c>
      <c r="F170" s="214" t="s">
        <v>2077</v>
      </c>
      <c r="G170" s="215" t="s">
        <v>951</v>
      </c>
      <c r="H170" s="216">
        <v>4</v>
      </c>
      <c r="I170" s="217"/>
      <c r="J170" s="218">
        <f>ROUND(I170*H170,2)</f>
        <v>0</v>
      </c>
      <c r="K170" s="214" t="s">
        <v>172</v>
      </c>
      <c r="L170" s="219"/>
      <c r="M170" s="220" t="s">
        <v>19</v>
      </c>
      <c r="N170" s="221" t="s">
        <v>43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250</v>
      </c>
      <c r="AT170" s="224" t="s">
        <v>169</v>
      </c>
      <c r="AU170" s="224" t="s">
        <v>81</v>
      </c>
      <c r="AY170" s="18" t="s">
        <v>168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251</v>
      </c>
      <c r="BM170" s="224" t="s">
        <v>2078</v>
      </c>
    </row>
    <row r="171" s="2" customFormat="1" ht="21.75" customHeight="1">
      <c r="A171" s="39"/>
      <c r="B171" s="40"/>
      <c r="C171" s="212" t="s">
        <v>510</v>
      </c>
      <c r="D171" s="212" t="s">
        <v>169</v>
      </c>
      <c r="E171" s="213" t="s">
        <v>2079</v>
      </c>
      <c r="F171" s="214" t="s">
        <v>2080</v>
      </c>
      <c r="G171" s="215" t="s">
        <v>224</v>
      </c>
      <c r="H171" s="216">
        <v>4</v>
      </c>
      <c r="I171" s="217"/>
      <c r="J171" s="218">
        <f>ROUND(I171*H171,2)</f>
        <v>0</v>
      </c>
      <c r="K171" s="214" t="s">
        <v>172</v>
      </c>
      <c r="L171" s="219"/>
      <c r="M171" s="220" t="s">
        <v>19</v>
      </c>
      <c r="N171" s="221" t="s">
        <v>43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250</v>
      </c>
      <c r="AT171" s="224" t="s">
        <v>169</v>
      </c>
      <c r="AU171" s="224" t="s">
        <v>81</v>
      </c>
      <c r="AY171" s="18" t="s">
        <v>168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79</v>
      </c>
      <c r="BK171" s="225">
        <f>ROUND(I171*H171,2)</f>
        <v>0</v>
      </c>
      <c r="BL171" s="18" t="s">
        <v>251</v>
      </c>
      <c r="BM171" s="224" t="s">
        <v>2081</v>
      </c>
    </row>
    <row r="172" s="2" customFormat="1" ht="24.15" customHeight="1">
      <c r="A172" s="39"/>
      <c r="B172" s="40"/>
      <c r="C172" s="212" t="s">
        <v>514</v>
      </c>
      <c r="D172" s="212" t="s">
        <v>169</v>
      </c>
      <c r="E172" s="213" t="s">
        <v>2082</v>
      </c>
      <c r="F172" s="214" t="s">
        <v>2083</v>
      </c>
      <c r="G172" s="215" t="s">
        <v>224</v>
      </c>
      <c r="H172" s="216">
        <v>4</v>
      </c>
      <c r="I172" s="217"/>
      <c r="J172" s="218">
        <f>ROUND(I172*H172,2)</f>
        <v>0</v>
      </c>
      <c r="K172" s="214" t="s">
        <v>172</v>
      </c>
      <c r="L172" s="219"/>
      <c r="M172" s="220" t="s">
        <v>19</v>
      </c>
      <c r="N172" s="221" t="s">
        <v>43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250</v>
      </c>
      <c r="AT172" s="224" t="s">
        <v>169</v>
      </c>
      <c r="AU172" s="224" t="s">
        <v>81</v>
      </c>
      <c r="AY172" s="18" t="s">
        <v>168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79</v>
      </c>
      <c r="BK172" s="225">
        <f>ROUND(I172*H172,2)</f>
        <v>0</v>
      </c>
      <c r="BL172" s="18" t="s">
        <v>251</v>
      </c>
      <c r="BM172" s="224" t="s">
        <v>2084</v>
      </c>
    </row>
    <row r="173" s="2" customFormat="1" ht="24.15" customHeight="1">
      <c r="A173" s="39"/>
      <c r="B173" s="40"/>
      <c r="C173" s="212" t="s">
        <v>518</v>
      </c>
      <c r="D173" s="212" t="s">
        <v>169</v>
      </c>
      <c r="E173" s="213" t="s">
        <v>2085</v>
      </c>
      <c r="F173" s="214" t="s">
        <v>2086</v>
      </c>
      <c r="G173" s="215" t="s">
        <v>224</v>
      </c>
      <c r="H173" s="216">
        <v>24</v>
      </c>
      <c r="I173" s="217"/>
      <c r="J173" s="218">
        <f>ROUND(I173*H173,2)</f>
        <v>0</v>
      </c>
      <c r="K173" s="214" t="s">
        <v>172</v>
      </c>
      <c r="L173" s="219"/>
      <c r="M173" s="220" t="s">
        <v>19</v>
      </c>
      <c r="N173" s="221" t="s">
        <v>43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250</v>
      </c>
      <c r="AT173" s="224" t="s">
        <v>169</v>
      </c>
      <c r="AU173" s="224" t="s">
        <v>81</v>
      </c>
      <c r="AY173" s="18" t="s">
        <v>168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79</v>
      </c>
      <c r="BK173" s="225">
        <f>ROUND(I173*H173,2)</f>
        <v>0</v>
      </c>
      <c r="BL173" s="18" t="s">
        <v>251</v>
      </c>
      <c r="BM173" s="224" t="s">
        <v>2087</v>
      </c>
    </row>
    <row r="174" s="12" customFormat="1" ht="25.92" customHeight="1">
      <c r="A174" s="12"/>
      <c r="B174" s="198"/>
      <c r="C174" s="199"/>
      <c r="D174" s="200" t="s">
        <v>71</v>
      </c>
      <c r="E174" s="201" t="s">
        <v>656</v>
      </c>
      <c r="F174" s="201" t="s">
        <v>2088</v>
      </c>
      <c r="G174" s="199"/>
      <c r="H174" s="199"/>
      <c r="I174" s="202"/>
      <c r="J174" s="203">
        <f>BK174</f>
        <v>0</v>
      </c>
      <c r="K174" s="199"/>
      <c r="L174" s="204"/>
      <c r="M174" s="205"/>
      <c r="N174" s="206"/>
      <c r="O174" s="206"/>
      <c r="P174" s="207">
        <f>SUM(P175:P180)</f>
        <v>0</v>
      </c>
      <c r="Q174" s="206"/>
      <c r="R174" s="207">
        <f>SUM(R175:R180)</f>
        <v>0</v>
      </c>
      <c r="S174" s="206"/>
      <c r="T174" s="208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79</v>
      </c>
      <c r="AT174" s="210" t="s">
        <v>71</v>
      </c>
      <c r="AU174" s="210" t="s">
        <v>72</v>
      </c>
      <c r="AY174" s="209" t="s">
        <v>168</v>
      </c>
      <c r="BK174" s="211">
        <f>SUM(BK175:BK180)</f>
        <v>0</v>
      </c>
    </row>
    <row r="175" s="2" customFormat="1" ht="44.25" customHeight="1">
      <c r="A175" s="39"/>
      <c r="B175" s="40"/>
      <c r="C175" s="259" t="s">
        <v>522</v>
      </c>
      <c r="D175" s="259" t="s">
        <v>203</v>
      </c>
      <c r="E175" s="260" t="s">
        <v>2089</v>
      </c>
      <c r="F175" s="261" t="s">
        <v>892</v>
      </c>
      <c r="G175" s="262" t="s">
        <v>224</v>
      </c>
      <c r="H175" s="263">
        <v>1</v>
      </c>
      <c r="I175" s="264"/>
      <c r="J175" s="265">
        <f>ROUND(I175*H175,2)</f>
        <v>0</v>
      </c>
      <c r="K175" s="261" t="s">
        <v>172</v>
      </c>
      <c r="L175" s="45"/>
      <c r="M175" s="266" t="s">
        <v>19</v>
      </c>
      <c r="N175" s="267" t="s">
        <v>43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219</v>
      </c>
      <c r="AT175" s="224" t="s">
        <v>203</v>
      </c>
      <c r="AU175" s="224" t="s">
        <v>79</v>
      </c>
      <c r="AY175" s="18" t="s">
        <v>168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79</v>
      </c>
      <c r="BK175" s="225">
        <f>ROUND(I175*H175,2)</f>
        <v>0</v>
      </c>
      <c r="BL175" s="18" t="s">
        <v>219</v>
      </c>
      <c r="BM175" s="224" t="s">
        <v>2090</v>
      </c>
    </row>
    <row r="176" s="2" customFormat="1" ht="49.05" customHeight="1">
      <c r="A176" s="39"/>
      <c r="B176" s="40"/>
      <c r="C176" s="259" t="s">
        <v>360</v>
      </c>
      <c r="D176" s="259" t="s">
        <v>203</v>
      </c>
      <c r="E176" s="260" t="s">
        <v>2091</v>
      </c>
      <c r="F176" s="261" t="s">
        <v>2092</v>
      </c>
      <c r="G176" s="262" t="s">
        <v>1095</v>
      </c>
      <c r="H176" s="263">
        <v>24</v>
      </c>
      <c r="I176" s="264"/>
      <c r="J176" s="265">
        <f>ROUND(I176*H176,2)</f>
        <v>0</v>
      </c>
      <c r="K176" s="261" t="s">
        <v>172</v>
      </c>
      <c r="L176" s="45"/>
      <c r="M176" s="266" t="s">
        <v>19</v>
      </c>
      <c r="N176" s="267" t="s">
        <v>43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219</v>
      </c>
      <c r="AT176" s="224" t="s">
        <v>203</v>
      </c>
      <c r="AU176" s="224" t="s">
        <v>79</v>
      </c>
      <c r="AY176" s="18" t="s">
        <v>168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79</v>
      </c>
      <c r="BK176" s="225">
        <f>ROUND(I176*H176,2)</f>
        <v>0</v>
      </c>
      <c r="BL176" s="18" t="s">
        <v>219</v>
      </c>
      <c r="BM176" s="224" t="s">
        <v>2093</v>
      </c>
    </row>
    <row r="177" s="2" customFormat="1">
      <c r="A177" s="39"/>
      <c r="B177" s="40"/>
      <c r="C177" s="41"/>
      <c r="D177" s="228" t="s">
        <v>207</v>
      </c>
      <c r="E177" s="41"/>
      <c r="F177" s="268" t="s">
        <v>2094</v>
      </c>
      <c r="G177" s="41"/>
      <c r="H177" s="41"/>
      <c r="I177" s="269"/>
      <c r="J177" s="41"/>
      <c r="K177" s="41"/>
      <c r="L177" s="45"/>
      <c r="M177" s="270"/>
      <c r="N177" s="27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207</v>
      </c>
      <c r="AU177" s="18" t="s">
        <v>79</v>
      </c>
    </row>
    <row r="178" s="2" customFormat="1" ht="33" customHeight="1">
      <c r="A178" s="39"/>
      <c r="B178" s="40"/>
      <c r="C178" s="259" t="s">
        <v>529</v>
      </c>
      <c r="D178" s="259" t="s">
        <v>203</v>
      </c>
      <c r="E178" s="260" t="s">
        <v>2095</v>
      </c>
      <c r="F178" s="261" t="s">
        <v>2096</v>
      </c>
      <c r="G178" s="262" t="s">
        <v>1095</v>
      </c>
      <c r="H178" s="263">
        <v>5</v>
      </c>
      <c r="I178" s="264"/>
      <c r="J178" s="265">
        <f>ROUND(I178*H178,2)</f>
        <v>0</v>
      </c>
      <c r="K178" s="261" t="s">
        <v>172</v>
      </c>
      <c r="L178" s="45"/>
      <c r="M178" s="266" t="s">
        <v>19</v>
      </c>
      <c r="N178" s="267" t="s">
        <v>43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219</v>
      </c>
      <c r="AT178" s="224" t="s">
        <v>203</v>
      </c>
      <c r="AU178" s="224" t="s">
        <v>79</v>
      </c>
      <c r="AY178" s="18" t="s">
        <v>168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219</v>
      </c>
      <c r="BM178" s="224" t="s">
        <v>2097</v>
      </c>
    </row>
    <row r="179" s="2" customFormat="1" ht="44.25" customHeight="1">
      <c r="A179" s="39"/>
      <c r="B179" s="40"/>
      <c r="C179" s="259" t="s">
        <v>533</v>
      </c>
      <c r="D179" s="259" t="s">
        <v>203</v>
      </c>
      <c r="E179" s="260" t="s">
        <v>2098</v>
      </c>
      <c r="F179" s="261" t="s">
        <v>2099</v>
      </c>
      <c r="G179" s="262" t="s">
        <v>1095</v>
      </c>
      <c r="H179" s="263">
        <v>8</v>
      </c>
      <c r="I179" s="264"/>
      <c r="J179" s="265">
        <f>ROUND(I179*H179,2)</f>
        <v>0</v>
      </c>
      <c r="K179" s="261" t="s">
        <v>172</v>
      </c>
      <c r="L179" s="45"/>
      <c r="M179" s="266" t="s">
        <v>19</v>
      </c>
      <c r="N179" s="267" t="s">
        <v>43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219</v>
      </c>
      <c r="AT179" s="224" t="s">
        <v>203</v>
      </c>
      <c r="AU179" s="224" t="s">
        <v>79</v>
      </c>
      <c r="AY179" s="18" t="s">
        <v>168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79</v>
      </c>
      <c r="BK179" s="225">
        <f>ROUND(I179*H179,2)</f>
        <v>0</v>
      </c>
      <c r="BL179" s="18" t="s">
        <v>219</v>
      </c>
      <c r="BM179" s="224" t="s">
        <v>2100</v>
      </c>
    </row>
    <row r="180" s="2" customFormat="1" ht="101.25" customHeight="1">
      <c r="A180" s="39"/>
      <c r="B180" s="40"/>
      <c r="C180" s="259" t="s">
        <v>539</v>
      </c>
      <c r="D180" s="259" t="s">
        <v>203</v>
      </c>
      <c r="E180" s="260" t="s">
        <v>895</v>
      </c>
      <c r="F180" s="261" t="s">
        <v>896</v>
      </c>
      <c r="G180" s="262" t="s">
        <v>224</v>
      </c>
      <c r="H180" s="263">
        <v>1</v>
      </c>
      <c r="I180" s="264"/>
      <c r="J180" s="265">
        <f>ROUND(I180*H180,2)</f>
        <v>0</v>
      </c>
      <c r="K180" s="261" t="s">
        <v>172</v>
      </c>
      <c r="L180" s="45"/>
      <c r="M180" s="274" t="s">
        <v>19</v>
      </c>
      <c r="N180" s="275" t="s">
        <v>43</v>
      </c>
      <c r="O180" s="276"/>
      <c r="P180" s="277">
        <f>O180*H180</f>
        <v>0</v>
      </c>
      <c r="Q180" s="277">
        <v>0</v>
      </c>
      <c r="R180" s="277">
        <f>Q180*H180</f>
        <v>0</v>
      </c>
      <c r="S180" s="277">
        <v>0</v>
      </c>
      <c r="T180" s="27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219</v>
      </c>
      <c r="AT180" s="224" t="s">
        <v>203</v>
      </c>
      <c r="AU180" s="224" t="s">
        <v>79</v>
      </c>
      <c r="AY180" s="18" t="s">
        <v>168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79</v>
      </c>
      <c r="BK180" s="225">
        <f>ROUND(I180*H180,2)</f>
        <v>0</v>
      </c>
      <c r="BL180" s="18" t="s">
        <v>219</v>
      </c>
      <c r="BM180" s="224" t="s">
        <v>2101</v>
      </c>
    </row>
    <row r="181" s="2" customFormat="1" ht="6.96" customHeight="1">
      <c r="A181" s="39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fL0rGsDg9GsXpYpVMuwxwIOmFPiaxsNNm24hJ8+3VwNnldPxHahdQ2iSmzUQuUCAqH+BHN72xNh9zB8pNmxR0Q==" hashValue="h23yL4ejadbSPZm/4E4uQ+9wPtEXQq5HTK/li+LqMYANV5tF4qcsMSHPCQbGsUH2etpvVDCgt60ElSox6+dsPw==" algorithmName="SHA-512" password="CC35"/>
  <autoFilter ref="C90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114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Oprava zabezpečovacího zařízení v ŽST Božice a Hodonice</v>
      </c>
      <c r="F7" s="144"/>
      <c r="G7" s="144"/>
      <c r="H7" s="144"/>
      <c r="L7" s="21"/>
    </row>
    <row r="8" s="1" customFormat="1" ht="12" customHeight="1">
      <c r="B8" s="21"/>
      <c r="D8" s="144" t="s">
        <v>127</v>
      </c>
      <c r="L8" s="21"/>
    </row>
    <row r="9" s="2" customFormat="1" ht="16.5" customHeight="1">
      <c r="A9" s="39"/>
      <c r="B9" s="45"/>
      <c r="C9" s="39"/>
      <c r="D9" s="39"/>
      <c r="E9" s="145" t="s">
        <v>1872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134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898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1873</v>
      </c>
      <c r="G14" s="39"/>
      <c r="H14" s="39"/>
      <c r="I14" s="144" t="s">
        <v>23</v>
      </c>
      <c r="J14" s="148" t="str">
        <f>'Rekapitulace stavby'!AN8</f>
        <v>11. 9. 2023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 xml:space="preserve"> </v>
      </c>
      <c r="F17" s="39"/>
      <c r="G17" s="39"/>
      <c r="H17" s="39"/>
      <c r="I17" s="144" t="s">
        <v>27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28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27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30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2102</v>
      </c>
      <c r="F23" s="39"/>
      <c r="G23" s="39"/>
      <c r="H23" s="39"/>
      <c r="I23" s="144" t="s">
        <v>27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Štěpán Mikš</v>
      </c>
      <c r="F26" s="39"/>
      <c r="G26" s="39"/>
      <c r="H26" s="39"/>
      <c r="I26" s="144" t="s">
        <v>27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ROUND((SUM(BE89:BE138)),  2)</f>
        <v>0</v>
      </c>
      <c r="G35" s="39"/>
      <c r="H35" s="39"/>
      <c r="I35" s="159">
        <v>0.20999999999999999</v>
      </c>
      <c r="J35" s="158">
        <f>ROUND(((SUM(BE89:BE138))*I35),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ROUND((SUM(BF89:BF138)),  2)</f>
        <v>0</v>
      </c>
      <c r="G36" s="39"/>
      <c r="H36" s="39"/>
      <c r="I36" s="159">
        <v>0.14999999999999999</v>
      </c>
      <c r="J36" s="158">
        <f>ROUND(((SUM(BF89:BF138))*I36),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ROUND((SUM(BG89:BG138)),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ROUND((SUM(BH89:BH138)),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ROUND((SUM(BI89:BI138)),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Oprava zabezpečovacího zařízení v ŽST Božice a Hodonice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1872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134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ŽST Božice u Znojma</v>
      </c>
      <c r="G56" s="41"/>
      <c r="H56" s="41"/>
      <c r="I56" s="33" t="s">
        <v>23</v>
      </c>
      <c r="J56" s="73" t="str">
        <f>IF(J14="","",J14)</f>
        <v>11. 9. 2023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 xml:space="preserve"> </v>
      </c>
      <c r="G58" s="41"/>
      <c r="H58" s="41"/>
      <c r="I58" s="33" t="s">
        <v>30</v>
      </c>
      <c r="J58" s="37" t="str">
        <f>E23</f>
        <v>Signal Projekt,s.r.o.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28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Štěpán Mikš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137</v>
      </c>
      <c r="D61" s="173"/>
      <c r="E61" s="173"/>
      <c r="F61" s="173"/>
      <c r="G61" s="173"/>
      <c r="H61" s="173"/>
      <c r="I61" s="173"/>
      <c r="J61" s="174" t="s">
        <v>138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6"/>
      <c r="C64" s="177"/>
      <c r="D64" s="178" t="s">
        <v>2103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2104</v>
      </c>
      <c r="E65" s="184"/>
      <c r="F65" s="184"/>
      <c r="G65" s="184"/>
      <c r="H65" s="184"/>
      <c r="I65" s="184"/>
      <c r="J65" s="185">
        <f>J91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2105</v>
      </c>
      <c r="E66" s="184"/>
      <c r="F66" s="184"/>
      <c r="G66" s="184"/>
      <c r="H66" s="184"/>
      <c r="I66" s="184"/>
      <c r="J66" s="185">
        <f>J107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2106</v>
      </c>
      <c r="E67" s="184"/>
      <c r="F67" s="184"/>
      <c r="G67" s="184"/>
      <c r="H67" s="184"/>
      <c r="I67" s="184"/>
      <c r="J67" s="185">
        <f>J134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154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1" t="str">
        <f>E7</f>
        <v>Oprava zabezpečovacího zařízení v ŽST Božice a Hodonice</v>
      </c>
      <c r="F77" s="33"/>
      <c r="G77" s="33"/>
      <c r="H77" s="33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127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1" t="s">
        <v>1872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134</v>
      </c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02 - Stavební část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ŽST Božice u Znojma</v>
      </c>
      <c r="G83" s="41"/>
      <c r="H83" s="41"/>
      <c r="I83" s="33" t="s">
        <v>23</v>
      </c>
      <c r="J83" s="73" t="str">
        <f>IF(J14="","",J14)</f>
        <v>11. 9. 2023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 xml:space="preserve"> </v>
      </c>
      <c r="G85" s="41"/>
      <c r="H85" s="41"/>
      <c r="I85" s="33" t="s">
        <v>30</v>
      </c>
      <c r="J85" s="37" t="str">
        <f>E23</f>
        <v>Signal Projekt,s.r.o.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28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Štěpán Mikš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7"/>
      <c r="B88" s="188"/>
      <c r="C88" s="189" t="s">
        <v>155</v>
      </c>
      <c r="D88" s="190" t="s">
        <v>57</v>
      </c>
      <c r="E88" s="190" t="s">
        <v>53</v>
      </c>
      <c r="F88" s="190" t="s">
        <v>54</v>
      </c>
      <c r="G88" s="190" t="s">
        <v>156</v>
      </c>
      <c r="H88" s="190" t="s">
        <v>157</v>
      </c>
      <c r="I88" s="190" t="s">
        <v>158</v>
      </c>
      <c r="J88" s="190" t="s">
        <v>138</v>
      </c>
      <c r="K88" s="191" t="s">
        <v>159</v>
      </c>
      <c r="L88" s="192"/>
      <c r="M88" s="93" t="s">
        <v>19</v>
      </c>
      <c r="N88" s="94" t="s">
        <v>42</v>
      </c>
      <c r="O88" s="94" t="s">
        <v>160</v>
      </c>
      <c r="P88" s="94" t="s">
        <v>161</v>
      </c>
      <c r="Q88" s="94" t="s">
        <v>162</v>
      </c>
      <c r="R88" s="94" t="s">
        <v>163</v>
      </c>
      <c r="S88" s="94" t="s">
        <v>164</v>
      </c>
      <c r="T88" s="95" t="s">
        <v>165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39"/>
      <c r="B89" s="40"/>
      <c r="C89" s="100" t="s">
        <v>166</v>
      </c>
      <c r="D89" s="41"/>
      <c r="E89" s="41"/>
      <c r="F89" s="41"/>
      <c r="G89" s="41"/>
      <c r="H89" s="41"/>
      <c r="I89" s="41"/>
      <c r="J89" s="193">
        <f>BK89</f>
        <v>0</v>
      </c>
      <c r="K89" s="41"/>
      <c r="L89" s="45"/>
      <c r="M89" s="96"/>
      <c r="N89" s="194"/>
      <c r="O89" s="97"/>
      <c r="P89" s="195">
        <f>P90</f>
        <v>0</v>
      </c>
      <c r="Q89" s="97"/>
      <c r="R89" s="195">
        <f>R90</f>
        <v>41.91658296</v>
      </c>
      <c r="S89" s="97"/>
      <c r="T89" s="196">
        <f>T90</f>
        <v>1.399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139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71</v>
      </c>
      <c r="E90" s="201" t="s">
        <v>83</v>
      </c>
      <c r="F90" s="201" t="s">
        <v>914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P91+P107+P134</f>
        <v>0</v>
      </c>
      <c r="Q90" s="206"/>
      <c r="R90" s="207">
        <f>R91+R107+R134</f>
        <v>41.91658296</v>
      </c>
      <c r="S90" s="206"/>
      <c r="T90" s="208">
        <f>T91+T107+T134</f>
        <v>1.399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71</v>
      </c>
      <c r="AU90" s="210" t="s">
        <v>72</v>
      </c>
      <c r="AY90" s="209" t="s">
        <v>168</v>
      </c>
      <c r="BK90" s="211">
        <f>BK91+BK107+BK134</f>
        <v>0</v>
      </c>
    </row>
    <row r="91" s="12" customFormat="1" ht="22.8" customHeight="1">
      <c r="A91" s="12"/>
      <c r="B91" s="198"/>
      <c r="C91" s="199"/>
      <c r="D91" s="200" t="s">
        <v>71</v>
      </c>
      <c r="E91" s="272" t="s">
        <v>2107</v>
      </c>
      <c r="F91" s="272" t="s">
        <v>2108</v>
      </c>
      <c r="G91" s="199"/>
      <c r="H91" s="199"/>
      <c r="I91" s="202"/>
      <c r="J91" s="273">
        <f>BK91</f>
        <v>0</v>
      </c>
      <c r="K91" s="199"/>
      <c r="L91" s="204"/>
      <c r="M91" s="205"/>
      <c r="N91" s="206"/>
      <c r="O91" s="206"/>
      <c r="P91" s="207">
        <f>SUM(P92:P106)</f>
        <v>0</v>
      </c>
      <c r="Q91" s="206"/>
      <c r="R91" s="207">
        <f>SUM(R92:R106)</f>
        <v>38.204032959999999</v>
      </c>
      <c r="S91" s="206"/>
      <c r="T91" s="208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71</v>
      </c>
      <c r="AU91" s="210" t="s">
        <v>79</v>
      </c>
      <c r="AY91" s="209" t="s">
        <v>168</v>
      </c>
      <c r="BK91" s="211">
        <f>SUM(BK92:BK106)</f>
        <v>0</v>
      </c>
    </row>
    <row r="92" s="2" customFormat="1" ht="66.75" customHeight="1">
      <c r="A92" s="39"/>
      <c r="B92" s="40"/>
      <c r="C92" s="259" t="s">
        <v>79</v>
      </c>
      <c r="D92" s="259" t="s">
        <v>203</v>
      </c>
      <c r="E92" s="260" t="s">
        <v>2109</v>
      </c>
      <c r="F92" s="261" t="s">
        <v>2110</v>
      </c>
      <c r="G92" s="262" t="s">
        <v>110</v>
      </c>
      <c r="H92" s="263">
        <v>55</v>
      </c>
      <c r="I92" s="264"/>
      <c r="J92" s="265">
        <f>ROUND(I92*H92,2)</f>
        <v>0</v>
      </c>
      <c r="K92" s="261" t="s">
        <v>911</v>
      </c>
      <c r="L92" s="45"/>
      <c r="M92" s="266" t="s">
        <v>19</v>
      </c>
      <c r="N92" s="267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251</v>
      </c>
      <c r="AT92" s="224" t="s">
        <v>203</v>
      </c>
      <c r="AU92" s="224" t="s">
        <v>81</v>
      </c>
      <c r="AY92" s="18" t="s">
        <v>168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251</v>
      </c>
      <c r="BM92" s="224" t="s">
        <v>2111</v>
      </c>
    </row>
    <row r="93" s="2" customFormat="1">
      <c r="A93" s="39"/>
      <c r="B93" s="40"/>
      <c r="C93" s="41"/>
      <c r="D93" s="279" t="s">
        <v>919</v>
      </c>
      <c r="E93" s="41"/>
      <c r="F93" s="280" t="s">
        <v>2112</v>
      </c>
      <c r="G93" s="41"/>
      <c r="H93" s="41"/>
      <c r="I93" s="269"/>
      <c r="J93" s="41"/>
      <c r="K93" s="41"/>
      <c r="L93" s="45"/>
      <c r="M93" s="270"/>
      <c r="N93" s="27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919</v>
      </c>
      <c r="AU93" s="18" t="s">
        <v>81</v>
      </c>
    </row>
    <row r="94" s="2" customFormat="1" ht="55.5" customHeight="1">
      <c r="A94" s="39"/>
      <c r="B94" s="40"/>
      <c r="C94" s="259" t="s">
        <v>81</v>
      </c>
      <c r="D94" s="259" t="s">
        <v>203</v>
      </c>
      <c r="E94" s="260" t="s">
        <v>2113</v>
      </c>
      <c r="F94" s="261" t="s">
        <v>2114</v>
      </c>
      <c r="G94" s="262" t="s">
        <v>110</v>
      </c>
      <c r="H94" s="263">
        <v>55</v>
      </c>
      <c r="I94" s="264"/>
      <c r="J94" s="265">
        <f>ROUND(I94*H94,2)</f>
        <v>0</v>
      </c>
      <c r="K94" s="261" t="s">
        <v>911</v>
      </c>
      <c r="L94" s="45"/>
      <c r="M94" s="266" t="s">
        <v>19</v>
      </c>
      <c r="N94" s="267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251</v>
      </c>
      <c r="AT94" s="224" t="s">
        <v>203</v>
      </c>
      <c r="AU94" s="224" t="s">
        <v>81</v>
      </c>
      <c r="AY94" s="18" t="s">
        <v>168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251</v>
      </c>
      <c r="BM94" s="224" t="s">
        <v>2115</v>
      </c>
    </row>
    <row r="95" s="2" customFormat="1">
      <c r="A95" s="39"/>
      <c r="B95" s="40"/>
      <c r="C95" s="41"/>
      <c r="D95" s="279" t="s">
        <v>919</v>
      </c>
      <c r="E95" s="41"/>
      <c r="F95" s="280" t="s">
        <v>2116</v>
      </c>
      <c r="G95" s="41"/>
      <c r="H95" s="41"/>
      <c r="I95" s="269"/>
      <c r="J95" s="41"/>
      <c r="K95" s="41"/>
      <c r="L95" s="45"/>
      <c r="M95" s="270"/>
      <c r="N95" s="27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919</v>
      </c>
      <c r="AU95" s="18" t="s">
        <v>81</v>
      </c>
    </row>
    <row r="96" s="2" customFormat="1" ht="24.15" customHeight="1">
      <c r="A96" s="39"/>
      <c r="B96" s="40"/>
      <c r="C96" s="212" t="s">
        <v>186</v>
      </c>
      <c r="D96" s="212" t="s">
        <v>169</v>
      </c>
      <c r="E96" s="213" t="s">
        <v>2117</v>
      </c>
      <c r="F96" s="214" t="s">
        <v>2118</v>
      </c>
      <c r="G96" s="215" t="s">
        <v>110</v>
      </c>
      <c r="H96" s="216">
        <v>22</v>
      </c>
      <c r="I96" s="217"/>
      <c r="J96" s="218">
        <f>ROUND(I96*H96,2)</f>
        <v>0</v>
      </c>
      <c r="K96" s="214" t="s">
        <v>911</v>
      </c>
      <c r="L96" s="219"/>
      <c r="M96" s="220" t="s">
        <v>19</v>
      </c>
      <c r="N96" s="221" t="s">
        <v>43</v>
      </c>
      <c r="O96" s="85"/>
      <c r="P96" s="222">
        <f>O96*H96</f>
        <v>0</v>
      </c>
      <c r="Q96" s="222">
        <v>0.0043400000000000001</v>
      </c>
      <c r="R96" s="222">
        <f>Q96*H96</f>
        <v>0.095480000000000009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250</v>
      </c>
      <c r="AT96" s="224" t="s">
        <v>169</v>
      </c>
      <c r="AU96" s="224" t="s">
        <v>81</v>
      </c>
      <c r="AY96" s="18" t="s">
        <v>168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79</v>
      </c>
      <c r="BK96" s="225">
        <f>ROUND(I96*H96,2)</f>
        <v>0</v>
      </c>
      <c r="BL96" s="18" t="s">
        <v>251</v>
      </c>
      <c r="BM96" s="224" t="s">
        <v>2119</v>
      </c>
    </row>
    <row r="97" s="2" customFormat="1">
      <c r="A97" s="39"/>
      <c r="B97" s="40"/>
      <c r="C97" s="41"/>
      <c r="D97" s="228" t="s">
        <v>207</v>
      </c>
      <c r="E97" s="41"/>
      <c r="F97" s="268" t="s">
        <v>2120</v>
      </c>
      <c r="G97" s="41"/>
      <c r="H97" s="41"/>
      <c r="I97" s="269"/>
      <c r="J97" s="41"/>
      <c r="K97" s="41"/>
      <c r="L97" s="45"/>
      <c r="M97" s="270"/>
      <c r="N97" s="27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207</v>
      </c>
      <c r="AU97" s="18" t="s">
        <v>81</v>
      </c>
    </row>
    <row r="98" s="2" customFormat="1" ht="49.05" customHeight="1">
      <c r="A98" s="39"/>
      <c r="B98" s="40"/>
      <c r="C98" s="259" t="s">
        <v>174</v>
      </c>
      <c r="D98" s="259" t="s">
        <v>203</v>
      </c>
      <c r="E98" s="260" t="s">
        <v>1039</v>
      </c>
      <c r="F98" s="261" t="s">
        <v>1040</v>
      </c>
      <c r="G98" s="262" t="s">
        <v>110</v>
      </c>
      <c r="H98" s="263">
        <v>22</v>
      </c>
      <c r="I98" s="264"/>
      <c r="J98" s="265">
        <f>ROUND(I98*H98,2)</f>
        <v>0</v>
      </c>
      <c r="K98" s="261" t="s">
        <v>911</v>
      </c>
      <c r="L98" s="45"/>
      <c r="M98" s="266" t="s">
        <v>19</v>
      </c>
      <c r="N98" s="267" t="s">
        <v>43</v>
      </c>
      <c r="O98" s="85"/>
      <c r="P98" s="222">
        <f>O98*H98</f>
        <v>0</v>
      </c>
      <c r="Q98" s="222">
        <v>0.00366468</v>
      </c>
      <c r="R98" s="222">
        <f>Q98*H98</f>
        <v>0.080622959999999994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251</v>
      </c>
      <c r="AT98" s="224" t="s">
        <v>203</v>
      </c>
      <c r="AU98" s="224" t="s">
        <v>81</v>
      </c>
      <c r="AY98" s="18" t="s">
        <v>168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79</v>
      </c>
      <c r="BK98" s="225">
        <f>ROUND(I98*H98,2)</f>
        <v>0</v>
      </c>
      <c r="BL98" s="18" t="s">
        <v>251</v>
      </c>
      <c r="BM98" s="224" t="s">
        <v>2121</v>
      </c>
    </row>
    <row r="99" s="2" customFormat="1">
      <c r="A99" s="39"/>
      <c r="B99" s="40"/>
      <c r="C99" s="41"/>
      <c r="D99" s="279" t="s">
        <v>919</v>
      </c>
      <c r="E99" s="41"/>
      <c r="F99" s="280" t="s">
        <v>1042</v>
      </c>
      <c r="G99" s="41"/>
      <c r="H99" s="41"/>
      <c r="I99" s="269"/>
      <c r="J99" s="41"/>
      <c r="K99" s="41"/>
      <c r="L99" s="45"/>
      <c r="M99" s="270"/>
      <c r="N99" s="27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919</v>
      </c>
      <c r="AU99" s="18" t="s">
        <v>81</v>
      </c>
    </row>
    <row r="100" s="2" customFormat="1" ht="37.8" customHeight="1">
      <c r="A100" s="39"/>
      <c r="B100" s="40"/>
      <c r="C100" s="259" t="s">
        <v>196</v>
      </c>
      <c r="D100" s="259" t="s">
        <v>203</v>
      </c>
      <c r="E100" s="260" t="s">
        <v>1045</v>
      </c>
      <c r="F100" s="261" t="s">
        <v>1046</v>
      </c>
      <c r="G100" s="262" t="s">
        <v>224</v>
      </c>
      <c r="H100" s="263">
        <v>1</v>
      </c>
      <c r="I100" s="264"/>
      <c r="J100" s="265">
        <f>ROUND(I100*H100,2)</f>
        <v>0</v>
      </c>
      <c r="K100" s="261" t="s">
        <v>911</v>
      </c>
      <c r="L100" s="45"/>
      <c r="M100" s="266" t="s">
        <v>19</v>
      </c>
      <c r="N100" s="267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251</v>
      </c>
      <c r="AT100" s="224" t="s">
        <v>203</v>
      </c>
      <c r="AU100" s="224" t="s">
        <v>81</v>
      </c>
      <c r="AY100" s="18" t="s">
        <v>168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251</v>
      </c>
      <c r="BM100" s="224" t="s">
        <v>2122</v>
      </c>
    </row>
    <row r="101" s="2" customFormat="1">
      <c r="A101" s="39"/>
      <c r="B101" s="40"/>
      <c r="C101" s="41"/>
      <c r="D101" s="279" t="s">
        <v>919</v>
      </c>
      <c r="E101" s="41"/>
      <c r="F101" s="280" t="s">
        <v>1048</v>
      </c>
      <c r="G101" s="41"/>
      <c r="H101" s="41"/>
      <c r="I101" s="269"/>
      <c r="J101" s="41"/>
      <c r="K101" s="41"/>
      <c r="L101" s="45"/>
      <c r="M101" s="270"/>
      <c r="N101" s="27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919</v>
      </c>
      <c r="AU101" s="18" t="s">
        <v>81</v>
      </c>
    </row>
    <row r="102" s="2" customFormat="1" ht="37.8" customHeight="1">
      <c r="A102" s="39"/>
      <c r="B102" s="40"/>
      <c r="C102" s="259" t="s">
        <v>202</v>
      </c>
      <c r="D102" s="259" t="s">
        <v>203</v>
      </c>
      <c r="E102" s="260" t="s">
        <v>1049</v>
      </c>
      <c r="F102" s="261" t="s">
        <v>1050</v>
      </c>
      <c r="G102" s="262" t="s">
        <v>224</v>
      </c>
      <c r="H102" s="263">
        <v>1</v>
      </c>
      <c r="I102" s="264"/>
      <c r="J102" s="265">
        <f>ROUND(I102*H102,2)</f>
        <v>0</v>
      </c>
      <c r="K102" s="261" t="s">
        <v>911</v>
      </c>
      <c r="L102" s="45"/>
      <c r="M102" s="266" t="s">
        <v>19</v>
      </c>
      <c r="N102" s="267" t="s">
        <v>43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251</v>
      </c>
      <c r="AT102" s="224" t="s">
        <v>203</v>
      </c>
      <c r="AU102" s="224" t="s">
        <v>81</v>
      </c>
      <c r="AY102" s="18" t="s">
        <v>168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79</v>
      </c>
      <c r="BK102" s="225">
        <f>ROUND(I102*H102,2)</f>
        <v>0</v>
      </c>
      <c r="BL102" s="18" t="s">
        <v>251</v>
      </c>
      <c r="BM102" s="224" t="s">
        <v>2123</v>
      </c>
    </row>
    <row r="103" s="2" customFormat="1">
      <c r="A103" s="39"/>
      <c r="B103" s="40"/>
      <c r="C103" s="41"/>
      <c r="D103" s="279" t="s">
        <v>919</v>
      </c>
      <c r="E103" s="41"/>
      <c r="F103" s="280" t="s">
        <v>1052</v>
      </c>
      <c r="G103" s="41"/>
      <c r="H103" s="41"/>
      <c r="I103" s="269"/>
      <c r="J103" s="41"/>
      <c r="K103" s="41"/>
      <c r="L103" s="45"/>
      <c r="M103" s="270"/>
      <c r="N103" s="27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919</v>
      </c>
      <c r="AU103" s="18" t="s">
        <v>81</v>
      </c>
    </row>
    <row r="104" s="2" customFormat="1" ht="37.8" customHeight="1">
      <c r="A104" s="39"/>
      <c r="B104" s="40"/>
      <c r="C104" s="259" t="s">
        <v>209</v>
      </c>
      <c r="D104" s="259" t="s">
        <v>203</v>
      </c>
      <c r="E104" s="260" t="s">
        <v>2124</v>
      </c>
      <c r="F104" s="261" t="s">
        <v>2125</v>
      </c>
      <c r="G104" s="262" t="s">
        <v>110</v>
      </c>
      <c r="H104" s="263">
        <v>190</v>
      </c>
      <c r="I104" s="264"/>
      <c r="J104" s="265">
        <f>ROUND(I104*H104,2)</f>
        <v>0</v>
      </c>
      <c r="K104" s="261" t="s">
        <v>911</v>
      </c>
      <c r="L104" s="45"/>
      <c r="M104" s="266" t="s">
        <v>19</v>
      </c>
      <c r="N104" s="267" t="s">
        <v>43</v>
      </c>
      <c r="O104" s="85"/>
      <c r="P104" s="222">
        <f>O104*H104</f>
        <v>0</v>
      </c>
      <c r="Q104" s="222">
        <v>0.20014699999999999</v>
      </c>
      <c r="R104" s="222">
        <f>Q104*H104</f>
        <v>38.027929999999998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174</v>
      </c>
      <c r="AT104" s="224" t="s">
        <v>203</v>
      </c>
      <c r="AU104" s="224" t="s">
        <v>81</v>
      </c>
      <c r="AY104" s="18" t="s">
        <v>168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174</v>
      </c>
      <c r="BM104" s="224" t="s">
        <v>2126</v>
      </c>
    </row>
    <row r="105" s="2" customFormat="1">
      <c r="A105" s="39"/>
      <c r="B105" s="40"/>
      <c r="C105" s="41"/>
      <c r="D105" s="279" t="s">
        <v>919</v>
      </c>
      <c r="E105" s="41"/>
      <c r="F105" s="280" t="s">
        <v>2127</v>
      </c>
      <c r="G105" s="41"/>
      <c r="H105" s="41"/>
      <c r="I105" s="269"/>
      <c r="J105" s="41"/>
      <c r="K105" s="41"/>
      <c r="L105" s="45"/>
      <c r="M105" s="270"/>
      <c r="N105" s="27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919</v>
      </c>
      <c r="AU105" s="18" t="s">
        <v>81</v>
      </c>
    </row>
    <row r="106" s="2" customFormat="1">
      <c r="A106" s="39"/>
      <c r="B106" s="40"/>
      <c r="C106" s="41"/>
      <c r="D106" s="228" t="s">
        <v>207</v>
      </c>
      <c r="E106" s="41"/>
      <c r="F106" s="268" t="s">
        <v>2128</v>
      </c>
      <c r="G106" s="41"/>
      <c r="H106" s="41"/>
      <c r="I106" s="269"/>
      <c r="J106" s="41"/>
      <c r="K106" s="41"/>
      <c r="L106" s="45"/>
      <c r="M106" s="270"/>
      <c r="N106" s="27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207</v>
      </c>
      <c r="AU106" s="18" t="s">
        <v>81</v>
      </c>
    </row>
    <row r="107" s="12" customFormat="1" ht="22.8" customHeight="1">
      <c r="A107" s="12"/>
      <c r="B107" s="198"/>
      <c r="C107" s="199"/>
      <c r="D107" s="200" t="s">
        <v>71</v>
      </c>
      <c r="E107" s="272" t="s">
        <v>2129</v>
      </c>
      <c r="F107" s="272" t="s">
        <v>2130</v>
      </c>
      <c r="G107" s="199"/>
      <c r="H107" s="199"/>
      <c r="I107" s="202"/>
      <c r="J107" s="273">
        <f>BK107</f>
        <v>0</v>
      </c>
      <c r="K107" s="199"/>
      <c r="L107" s="204"/>
      <c r="M107" s="205"/>
      <c r="N107" s="206"/>
      <c r="O107" s="206"/>
      <c r="P107" s="207">
        <f>SUM(P108:P133)</f>
        <v>0</v>
      </c>
      <c r="Q107" s="206"/>
      <c r="R107" s="207">
        <f>SUM(R108:R133)</f>
        <v>3.5188299999999999</v>
      </c>
      <c r="S107" s="206"/>
      <c r="T107" s="208">
        <f>SUM(T108:T133)</f>
        <v>1.399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79</v>
      </c>
      <c r="AY107" s="209" t="s">
        <v>168</v>
      </c>
      <c r="BK107" s="211">
        <f>SUM(BK108:BK133)</f>
        <v>0</v>
      </c>
    </row>
    <row r="108" s="2" customFormat="1" ht="33" customHeight="1">
      <c r="A108" s="39"/>
      <c r="B108" s="40"/>
      <c r="C108" s="259" t="s">
        <v>173</v>
      </c>
      <c r="D108" s="259" t="s">
        <v>203</v>
      </c>
      <c r="E108" s="260" t="s">
        <v>2131</v>
      </c>
      <c r="F108" s="261" t="s">
        <v>2132</v>
      </c>
      <c r="G108" s="262" t="s">
        <v>910</v>
      </c>
      <c r="H108" s="263">
        <v>55</v>
      </c>
      <c r="I108" s="264"/>
      <c r="J108" s="265">
        <f>ROUND(I108*H108,2)</f>
        <v>0</v>
      </c>
      <c r="K108" s="261" t="s">
        <v>911</v>
      </c>
      <c r="L108" s="45"/>
      <c r="M108" s="266" t="s">
        <v>19</v>
      </c>
      <c r="N108" s="267" t="s">
        <v>43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174</v>
      </c>
      <c r="AT108" s="224" t="s">
        <v>203</v>
      </c>
      <c r="AU108" s="224" t="s">
        <v>81</v>
      </c>
      <c r="AY108" s="18" t="s">
        <v>168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79</v>
      </c>
      <c r="BK108" s="225">
        <f>ROUND(I108*H108,2)</f>
        <v>0</v>
      </c>
      <c r="BL108" s="18" t="s">
        <v>174</v>
      </c>
      <c r="BM108" s="224" t="s">
        <v>2133</v>
      </c>
    </row>
    <row r="109" s="2" customFormat="1">
      <c r="A109" s="39"/>
      <c r="B109" s="40"/>
      <c r="C109" s="41"/>
      <c r="D109" s="279" t="s">
        <v>919</v>
      </c>
      <c r="E109" s="41"/>
      <c r="F109" s="280" t="s">
        <v>2134</v>
      </c>
      <c r="G109" s="41"/>
      <c r="H109" s="41"/>
      <c r="I109" s="269"/>
      <c r="J109" s="41"/>
      <c r="K109" s="41"/>
      <c r="L109" s="45"/>
      <c r="M109" s="270"/>
      <c r="N109" s="27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919</v>
      </c>
      <c r="AU109" s="18" t="s">
        <v>81</v>
      </c>
    </row>
    <row r="110" s="2" customFormat="1" ht="37.8" customHeight="1">
      <c r="A110" s="39"/>
      <c r="B110" s="40"/>
      <c r="C110" s="259" t="s">
        <v>216</v>
      </c>
      <c r="D110" s="259" t="s">
        <v>203</v>
      </c>
      <c r="E110" s="260" t="s">
        <v>2135</v>
      </c>
      <c r="F110" s="261" t="s">
        <v>2136</v>
      </c>
      <c r="G110" s="262" t="s">
        <v>910</v>
      </c>
      <c r="H110" s="263">
        <v>3</v>
      </c>
      <c r="I110" s="264"/>
      <c r="J110" s="265">
        <f>ROUND(I110*H110,2)</f>
        <v>0</v>
      </c>
      <c r="K110" s="261" t="s">
        <v>911</v>
      </c>
      <c r="L110" s="45"/>
      <c r="M110" s="266" t="s">
        <v>19</v>
      </c>
      <c r="N110" s="267" t="s">
        <v>43</v>
      </c>
      <c r="O110" s="85"/>
      <c r="P110" s="222">
        <f>O110*H110</f>
        <v>0</v>
      </c>
      <c r="Q110" s="222">
        <v>0.50600999999999996</v>
      </c>
      <c r="R110" s="222">
        <f>Q110*H110</f>
        <v>1.51803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174</v>
      </c>
      <c r="AT110" s="224" t="s">
        <v>203</v>
      </c>
      <c r="AU110" s="224" t="s">
        <v>81</v>
      </c>
      <c r="AY110" s="18" t="s">
        <v>168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174</v>
      </c>
      <c r="BM110" s="224" t="s">
        <v>2137</v>
      </c>
    </row>
    <row r="111" s="2" customFormat="1">
      <c r="A111" s="39"/>
      <c r="B111" s="40"/>
      <c r="C111" s="41"/>
      <c r="D111" s="279" t="s">
        <v>919</v>
      </c>
      <c r="E111" s="41"/>
      <c r="F111" s="280" t="s">
        <v>2138</v>
      </c>
      <c r="G111" s="41"/>
      <c r="H111" s="41"/>
      <c r="I111" s="269"/>
      <c r="J111" s="41"/>
      <c r="K111" s="41"/>
      <c r="L111" s="45"/>
      <c r="M111" s="270"/>
      <c r="N111" s="27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919</v>
      </c>
      <c r="AU111" s="18" t="s">
        <v>81</v>
      </c>
    </row>
    <row r="112" s="2" customFormat="1" ht="62.7" customHeight="1">
      <c r="A112" s="39"/>
      <c r="B112" s="40"/>
      <c r="C112" s="259" t="s">
        <v>221</v>
      </c>
      <c r="D112" s="259" t="s">
        <v>203</v>
      </c>
      <c r="E112" s="260" t="s">
        <v>2139</v>
      </c>
      <c r="F112" s="261" t="s">
        <v>2140</v>
      </c>
      <c r="G112" s="262" t="s">
        <v>910</v>
      </c>
      <c r="H112" s="263">
        <v>3</v>
      </c>
      <c r="I112" s="264"/>
      <c r="J112" s="265">
        <f>ROUND(I112*H112,2)</f>
        <v>0</v>
      </c>
      <c r="K112" s="261" t="s">
        <v>911</v>
      </c>
      <c r="L112" s="45"/>
      <c r="M112" s="266" t="s">
        <v>19</v>
      </c>
      <c r="N112" s="267" t="s">
        <v>43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79</v>
      </c>
      <c r="AT112" s="224" t="s">
        <v>203</v>
      </c>
      <c r="AU112" s="224" t="s">
        <v>81</v>
      </c>
      <c r="AY112" s="18" t="s">
        <v>168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79</v>
      </c>
      <c r="BK112" s="225">
        <f>ROUND(I112*H112,2)</f>
        <v>0</v>
      </c>
      <c r="BL112" s="18" t="s">
        <v>79</v>
      </c>
      <c r="BM112" s="224" t="s">
        <v>2141</v>
      </c>
    </row>
    <row r="113" s="2" customFormat="1">
      <c r="A113" s="39"/>
      <c r="B113" s="40"/>
      <c r="C113" s="41"/>
      <c r="D113" s="279" t="s">
        <v>919</v>
      </c>
      <c r="E113" s="41"/>
      <c r="F113" s="280" t="s">
        <v>2142</v>
      </c>
      <c r="G113" s="41"/>
      <c r="H113" s="41"/>
      <c r="I113" s="269"/>
      <c r="J113" s="41"/>
      <c r="K113" s="41"/>
      <c r="L113" s="45"/>
      <c r="M113" s="270"/>
      <c r="N113" s="27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919</v>
      </c>
      <c r="AU113" s="18" t="s">
        <v>81</v>
      </c>
    </row>
    <row r="114" s="2" customFormat="1" ht="16.5" customHeight="1">
      <c r="A114" s="39"/>
      <c r="B114" s="40"/>
      <c r="C114" s="212" t="s">
        <v>228</v>
      </c>
      <c r="D114" s="212" t="s">
        <v>169</v>
      </c>
      <c r="E114" s="213" t="s">
        <v>2143</v>
      </c>
      <c r="F114" s="214" t="s">
        <v>2144</v>
      </c>
      <c r="G114" s="215" t="s">
        <v>977</v>
      </c>
      <c r="H114" s="216">
        <v>0.80000000000000004</v>
      </c>
      <c r="I114" s="217"/>
      <c r="J114" s="218">
        <f>ROUND(I114*H114,2)</f>
        <v>0</v>
      </c>
      <c r="K114" s="214" t="s">
        <v>911</v>
      </c>
      <c r="L114" s="219"/>
      <c r="M114" s="220" t="s">
        <v>19</v>
      </c>
      <c r="N114" s="221" t="s">
        <v>43</v>
      </c>
      <c r="O114" s="85"/>
      <c r="P114" s="222">
        <f>O114*H114</f>
        <v>0</v>
      </c>
      <c r="Q114" s="222">
        <v>1</v>
      </c>
      <c r="R114" s="222">
        <f>Q114*H114</f>
        <v>0.80000000000000004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250</v>
      </c>
      <c r="AT114" s="224" t="s">
        <v>169</v>
      </c>
      <c r="AU114" s="224" t="s">
        <v>81</v>
      </c>
      <c r="AY114" s="18" t="s">
        <v>168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251</v>
      </c>
      <c r="BM114" s="224" t="s">
        <v>2145</v>
      </c>
    </row>
    <row r="115" s="2" customFormat="1" ht="16.5" customHeight="1">
      <c r="A115" s="39"/>
      <c r="B115" s="40"/>
      <c r="C115" s="212" t="s">
        <v>227</v>
      </c>
      <c r="D115" s="212" t="s">
        <v>169</v>
      </c>
      <c r="E115" s="213" t="s">
        <v>1423</v>
      </c>
      <c r="F115" s="214" t="s">
        <v>1424</v>
      </c>
      <c r="G115" s="215" t="s">
        <v>977</v>
      </c>
      <c r="H115" s="216">
        <v>0.80000000000000004</v>
      </c>
      <c r="I115" s="217"/>
      <c r="J115" s="218">
        <f>ROUND(I115*H115,2)</f>
        <v>0</v>
      </c>
      <c r="K115" s="214" t="s">
        <v>911</v>
      </c>
      <c r="L115" s="219"/>
      <c r="M115" s="220" t="s">
        <v>19</v>
      </c>
      <c r="N115" s="221" t="s">
        <v>43</v>
      </c>
      <c r="O115" s="85"/>
      <c r="P115" s="222">
        <f>O115*H115</f>
        <v>0</v>
      </c>
      <c r="Q115" s="222">
        <v>1</v>
      </c>
      <c r="R115" s="222">
        <f>Q115*H115</f>
        <v>0.80000000000000004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250</v>
      </c>
      <c r="AT115" s="224" t="s">
        <v>169</v>
      </c>
      <c r="AU115" s="224" t="s">
        <v>81</v>
      </c>
      <c r="AY115" s="18" t="s">
        <v>168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79</v>
      </c>
      <c r="BK115" s="225">
        <f>ROUND(I115*H115,2)</f>
        <v>0</v>
      </c>
      <c r="BL115" s="18" t="s">
        <v>251</v>
      </c>
      <c r="BM115" s="224" t="s">
        <v>2146</v>
      </c>
    </row>
    <row r="116" s="2" customFormat="1" ht="55.5" customHeight="1">
      <c r="A116" s="39"/>
      <c r="B116" s="40"/>
      <c r="C116" s="259" t="s">
        <v>238</v>
      </c>
      <c r="D116" s="259" t="s">
        <v>203</v>
      </c>
      <c r="E116" s="260" t="s">
        <v>2147</v>
      </c>
      <c r="F116" s="261" t="s">
        <v>2148</v>
      </c>
      <c r="G116" s="262" t="s">
        <v>910</v>
      </c>
      <c r="H116" s="263">
        <v>3</v>
      </c>
      <c r="I116" s="264"/>
      <c r="J116" s="265">
        <f>ROUND(I116*H116,2)</f>
        <v>0</v>
      </c>
      <c r="K116" s="261" t="s">
        <v>911</v>
      </c>
      <c r="L116" s="45"/>
      <c r="M116" s="266" t="s">
        <v>19</v>
      </c>
      <c r="N116" s="267" t="s">
        <v>43</v>
      </c>
      <c r="O116" s="85"/>
      <c r="P116" s="222">
        <f>O116*H116</f>
        <v>0</v>
      </c>
      <c r="Q116" s="222">
        <v>0.10100000000000001</v>
      </c>
      <c r="R116" s="222">
        <f>Q116*H116</f>
        <v>0.30300000000000005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174</v>
      </c>
      <c r="AT116" s="224" t="s">
        <v>203</v>
      </c>
      <c r="AU116" s="224" t="s">
        <v>81</v>
      </c>
      <c r="AY116" s="18" t="s">
        <v>168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174</v>
      </c>
      <c r="BM116" s="224" t="s">
        <v>2149</v>
      </c>
    </row>
    <row r="117" s="2" customFormat="1">
      <c r="A117" s="39"/>
      <c r="B117" s="40"/>
      <c r="C117" s="41"/>
      <c r="D117" s="279" t="s">
        <v>919</v>
      </c>
      <c r="E117" s="41"/>
      <c r="F117" s="280" t="s">
        <v>2150</v>
      </c>
      <c r="G117" s="41"/>
      <c r="H117" s="41"/>
      <c r="I117" s="269"/>
      <c r="J117" s="41"/>
      <c r="K117" s="41"/>
      <c r="L117" s="45"/>
      <c r="M117" s="270"/>
      <c r="N117" s="27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919</v>
      </c>
      <c r="AU117" s="18" t="s">
        <v>81</v>
      </c>
    </row>
    <row r="118" s="2" customFormat="1">
      <c r="A118" s="39"/>
      <c r="B118" s="40"/>
      <c r="C118" s="41"/>
      <c r="D118" s="228" t="s">
        <v>207</v>
      </c>
      <c r="E118" s="41"/>
      <c r="F118" s="268" t="s">
        <v>2151</v>
      </c>
      <c r="G118" s="41"/>
      <c r="H118" s="41"/>
      <c r="I118" s="269"/>
      <c r="J118" s="41"/>
      <c r="K118" s="41"/>
      <c r="L118" s="45"/>
      <c r="M118" s="270"/>
      <c r="N118" s="27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207</v>
      </c>
      <c r="AU118" s="18" t="s">
        <v>81</v>
      </c>
    </row>
    <row r="119" s="2" customFormat="1" ht="16.5" customHeight="1">
      <c r="A119" s="39"/>
      <c r="B119" s="40"/>
      <c r="C119" s="212" t="s">
        <v>243</v>
      </c>
      <c r="D119" s="212" t="s">
        <v>169</v>
      </c>
      <c r="E119" s="213" t="s">
        <v>2152</v>
      </c>
      <c r="F119" s="214" t="s">
        <v>2153</v>
      </c>
      <c r="G119" s="215" t="s">
        <v>977</v>
      </c>
      <c r="H119" s="216">
        <v>0.050000000000000003</v>
      </c>
      <c r="I119" s="217"/>
      <c r="J119" s="218">
        <f>ROUND(I119*H119,2)</f>
        <v>0</v>
      </c>
      <c r="K119" s="214" t="s">
        <v>911</v>
      </c>
      <c r="L119" s="219"/>
      <c r="M119" s="220" t="s">
        <v>19</v>
      </c>
      <c r="N119" s="221" t="s">
        <v>43</v>
      </c>
      <c r="O119" s="85"/>
      <c r="P119" s="222">
        <f>O119*H119</f>
        <v>0</v>
      </c>
      <c r="Q119" s="222">
        <v>1</v>
      </c>
      <c r="R119" s="222">
        <f>Q119*H119</f>
        <v>0.050000000000000003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173</v>
      </c>
      <c r="AT119" s="224" t="s">
        <v>169</v>
      </c>
      <c r="AU119" s="224" t="s">
        <v>81</v>
      </c>
      <c r="AY119" s="18" t="s">
        <v>168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79</v>
      </c>
      <c r="BK119" s="225">
        <f>ROUND(I119*H119,2)</f>
        <v>0</v>
      </c>
      <c r="BL119" s="18" t="s">
        <v>174</v>
      </c>
      <c r="BM119" s="224" t="s">
        <v>2154</v>
      </c>
    </row>
    <row r="120" s="2" customFormat="1" ht="24.15" customHeight="1">
      <c r="A120" s="39"/>
      <c r="B120" s="40"/>
      <c r="C120" s="212" t="s">
        <v>8</v>
      </c>
      <c r="D120" s="212" t="s">
        <v>169</v>
      </c>
      <c r="E120" s="213" t="s">
        <v>2155</v>
      </c>
      <c r="F120" s="214" t="s">
        <v>2156</v>
      </c>
      <c r="G120" s="215" t="s">
        <v>951</v>
      </c>
      <c r="H120" s="216">
        <v>25</v>
      </c>
      <c r="I120" s="217"/>
      <c r="J120" s="218">
        <f>ROUND(I120*H120,2)</f>
        <v>0</v>
      </c>
      <c r="K120" s="214" t="s">
        <v>911</v>
      </c>
      <c r="L120" s="219"/>
      <c r="M120" s="220" t="s">
        <v>19</v>
      </c>
      <c r="N120" s="221" t="s">
        <v>43</v>
      </c>
      <c r="O120" s="85"/>
      <c r="P120" s="222">
        <f>O120*H120</f>
        <v>0</v>
      </c>
      <c r="Q120" s="222">
        <v>0.001</v>
      </c>
      <c r="R120" s="222">
        <f>Q120*H120</f>
        <v>0.025000000000000001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173</v>
      </c>
      <c r="AT120" s="224" t="s">
        <v>169</v>
      </c>
      <c r="AU120" s="224" t="s">
        <v>81</v>
      </c>
      <c r="AY120" s="18" t="s">
        <v>168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174</v>
      </c>
      <c r="BM120" s="224" t="s">
        <v>2157</v>
      </c>
    </row>
    <row r="121" s="2" customFormat="1" ht="33" customHeight="1">
      <c r="A121" s="39"/>
      <c r="B121" s="40"/>
      <c r="C121" s="212" t="s">
        <v>253</v>
      </c>
      <c r="D121" s="212" t="s">
        <v>169</v>
      </c>
      <c r="E121" s="213" t="s">
        <v>2158</v>
      </c>
      <c r="F121" s="214" t="s">
        <v>2159</v>
      </c>
      <c r="G121" s="215" t="s">
        <v>951</v>
      </c>
      <c r="H121" s="216">
        <v>5</v>
      </c>
      <c r="I121" s="217"/>
      <c r="J121" s="218">
        <f>ROUND(I121*H121,2)</f>
        <v>0</v>
      </c>
      <c r="K121" s="214" t="s">
        <v>19</v>
      </c>
      <c r="L121" s="219"/>
      <c r="M121" s="220" t="s">
        <v>19</v>
      </c>
      <c r="N121" s="221" t="s">
        <v>43</v>
      </c>
      <c r="O121" s="85"/>
      <c r="P121" s="222">
        <f>O121*H121</f>
        <v>0</v>
      </c>
      <c r="Q121" s="222">
        <v>0.001</v>
      </c>
      <c r="R121" s="222">
        <f>Q121*H121</f>
        <v>0.0050000000000000001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173</v>
      </c>
      <c r="AT121" s="224" t="s">
        <v>169</v>
      </c>
      <c r="AU121" s="224" t="s">
        <v>81</v>
      </c>
      <c r="AY121" s="18" t="s">
        <v>168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174</v>
      </c>
      <c r="BM121" s="224" t="s">
        <v>2160</v>
      </c>
    </row>
    <row r="122" s="2" customFormat="1" ht="33" customHeight="1">
      <c r="A122" s="39"/>
      <c r="B122" s="40"/>
      <c r="C122" s="259" t="s">
        <v>258</v>
      </c>
      <c r="D122" s="259" t="s">
        <v>203</v>
      </c>
      <c r="E122" s="260" t="s">
        <v>2161</v>
      </c>
      <c r="F122" s="261" t="s">
        <v>2162</v>
      </c>
      <c r="G122" s="262" t="s">
        <v>110</v>
      </c>
      <c r="H122" s="263">
        <v>10</v>
      </c>
      <c r="I122" s="264"/>
      <c r="J122" s="265">
        <f>ROUND(I122*H122,2)</f>
        <v>0</v>
      </c>
      <c r="K122" s="261" t="s">
        <v>911</v>
      </c>
      <c r="L122" s="45"/>
      <c r="M122" s="266" t="s">
        <v>19</v>
      </c>
      <c r="N122" s="267" t="s">
        <v>43</v>
      </c>
      <c r="O122" s="85"/>
      <c r="P122" s="222">
        <f>O122*H122</f>
        <v>0</v>
      </c>
      <c r="Q122" s="222">
        <v>0.0017799999999999999</v>
      </c>
      <c r="R122" s="222">
        <f>Q122*H122</f>
        <v>0.0178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174</v>
      </c>
      <c r="AT122" s="224" t="s">
        <v>203</v>
      </c>
      <c r="AU122" s="224" t="s">
        <v>81</v>
      </c>
      <c r="AY122" s="18" t="s">
        <v>168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174</v>
      </c>
      <c r="BM122" s="224" t="s">
        <v>2163</v>
      </c>
    </row>
    <row r="123" s="2" customFormat="1">
      <c r="A123" s="39"/>
      <c r="B123" s="40"/>
      <c r="C123" s="41"/>
      <c r="D123" s="279" t="s">
        <v>919</v>
      </c>
      <c r="E123" s="41"/>
      <c r="F123" s="280" t="s">
        <v>2164</v>
      </c>
      <c r="G123" s="41"/>
      <c r="H123" s="41"/>
      <c r="I123" s="269"/>
      <c r="J123" s="41"/>
      <c r="K123" s="41"/>
      <c r="L123" s="45"/>
      <c r="M123" s="270"/>
      <c r="N123" s="27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919</v>
      </c>
      <c r="AU123" s="18" t="s">
        <v>81</v>
      </c>
    </row>
    <row r="124" s="2" customFormat="1" ht="55.5" customHeight="1">
      <c r="A124" s="39"/>
      <c r="B124" s="40"/>
      <c r="C124" s="259" t="s">
        <v>233</v>
      </c>
      <c r="D124" s="259" t="s">
        <v>203</v>
      </c>
      <c r="E124" s="260" t="s">
        <v>2165</v>
      </c>
      <c r="F124" s="261" t="s">
        <v>2166</v>
      </c>
      <c r="G124" s="262" t="s">
        <v>910</v>
      </c>
      <c r="H124" s="263">
        <v>3</v>
      </c>
      <c r="I124" s="264"/>
      <c r="J124" s="265">
        <f>ROUND(I124*H124,2)</f>
        <v>0</v>
      </c>
      <c r="K124" s="261" t="s">
        <v>911</v>
      </c>
      <c r="L124" s="45"/>
      <c r="M124" s="266" t="s">
        <v>19</v>
      </c>
      <c r="N124" s="267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0.35199999999999998</v>
      </c>
      <c r="T124" s="223">
        <f>S124*H124</f>
        <v>1.0560000000000001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79</v>
      </c>
      <c r="AT124" s="224" t="s">
        <v>203</v>
      </c>
      <c r="AU124" s="224" t="s">
        <v>81</v>
      </c>
      <c r="AY124" s="18" t="s">
        <v>168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79</v>
      </c>
      <c r="BM124" s="224" t="s">
        <v>2167</v>
      </c>
    </row>
    <row r="125" s="2" customFormat="1">
      <c r="A125" s="39"/>
      <c r="B125" s="40"/>
      <c r="C125" s="41"/>
      <c r="D125" s="279" t="s">
        <v>919</v>
      </c>
      <c r="E125" s="41"/>
      <c r="F125" s="280" t="s">
        <v>2168</v>
      </c>
      <c r="G125" s="41"/>
      <c r="H125" s="41"/>
      <c r="I125" s="269"/>
      <c r="J125" s="41"/>
      <c r="K125" s="41"/>
      <c r="L125" s="45"/>
      <c r="M125" s="270"/>
      <c r="N125" s="27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919</v>
      </c>
      <c r="AU125" s="18" t="s">
        <v>81</v>
      </c>
    </row>
    <row r="126" s="2" customFormat="1" ht="33" customHeight="1">
      <c r="A126" s="39"/>
      <c r="B126" s="40"/>
      <c r="C126" s="259" t="s">
        <v>267</v>
      </c>
      <c r="D126" s="259" t="s">
        <v>203</v>
      </c>
      <c r="E126" s="260" t="s">
        <v>2169</v>
      </c>
      <c r="F126" s="261" t="s">
        <v>2170</v>
      </c>
      <c r="G126" s="262" t="s">
        <v>224</v>
      </c>
      <c r="H126" s="263">
        <v>1</v>
      </c>
      <c r="I126" s="264"/>
      <c r="J126" s="265">
        <f>ROUND(I126*H126,2)</f>
        <v>0</v>
      </c>
      <c r="K126" s="261" t="s">
        <v>911</v>
      </c>
      <c r="L126" s="45"/>
      <c r="M126" s="266" t="s">
        <v>19</v>
      </c>
      <c r="N126" s="267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0.053999999999999999</v>
      </c>
      <c r="T126" s="223">
        <f>S126*H126</f>
        <v>0.053999999999999999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79</v>
      </c>
      <c r="AT126" s="224" t="s">
        <v>203</v>
      </c>
      <c r="AU126" s="224" t="s">
        <v>81</v>
      </c>
      <c r="AY126" s="18" t="s">
        <v>168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79</v>
      </c>
      <c r="BM126" s="224" t="s">
        <v>2171</v>
      </c>
    </row>
    <row r="127" s="2" customFormat="1">
      <c r="A127" s="39"/>
      <c r="B127" s="40"/>
      <c r="C127" s="41"/>
      <c r="D127" s="279" t="s">
        <v>919</v>
      </c>
      <c r="E127" s="41"/>
      <c r="F127" s="280" t="s">
        <v>2172</v>
      </c>
      <c r="G127" s="41"/>
      <c r="H127" s="41"/>
      <c r="I127" s="269"/>
      <c r="J127" s="41"/>
      <c r="K127" s="41"/>
      <c r="L127" s="45"/>
      <c r="M127" s="270"/>
      <c r="N127" s="27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919</v>
      </c>
      <c r="AU127" s="18" t="s">
        <v>81</v>
      </c>
    </row>
    <row r="128" s="2" customFormat="1" ht="33" customHeight="1">
      <c r="A128" s="39"/>
      <c r="B128" s="40"/>
      <c r="C128" s="259" t="s">
        <v>272</v>
      </c>
      <c r="D128" s="259" t="s">
        <v>203</v>
      </c>
      <c r="E128" s="260" t="s">
        <v>2173</v>
      </c>
      <c r="F128" s="261" t="s">
        <v>2174</v>
      </c>
      <c r="G128" s="262" t="s">
        <v>224</v>
      </c>
      <c r="H128" s="263">
        <v>1</v>
      </c>
      <c r="I128" s="264"/>
      <c r="J128" s="265">
        <f>ROUND(I128*H128,2)</f>
        <v>0</v>
      </c>
      <c r="K128" s="261" t="s">
        <v>911</v>
      </c>
      <c r="L128" s="45"/>
      <c r="M128" s="266" t="s">
        <v>19</v>
      </c>
      <c r="N128" s="267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0.099000000000000005</v>
      </c>
      <c r="T128" s="223">
        <f>S128*H128</f>
        <v>0.099000000000000005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79</v>
      </c>
      <c r="AT128" s="224" t="s">
        <v>203</v>
      </c>
      <c r="AU128" s="224" t="s">
        <v>81</v>
      </c>
      <c r="AY128" s="18" t="s">
        <v>168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79</v>
      </c>
      <c r="BM128" s="224" t="s">
        <v>2175</v>
      </c>
    </row>
    <row r="129" s="2" customFormat="1">
      <c r="A129" s="39"/>
      <c r="B129" s="40"/>
      <c r="C129" s="41"/>
      <c r="D129" s="279" t="s">
        <v>919</v>
      </c>
      <c r="E129" s="41"/>
      <c r="F129" s="280" t="s">
        <v>2176</v>
      </c>
      <c r="G129" s="41"/>
      <c r="H129" s="41"/>
      <c r="I129" s="269"/>
      <c r="J129" s="41"/>
      <c r="K129" s="41"/>
      <c r="L129" s="45"/>
      <c r="M129" s="270"/>
      <c r="N129" s="27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919</v>
      </c>
      <c r="AU129" s="18" t="s">
        <v>81</v>
      </c>
    </row>
    <row r="130" s="2" customFormat="1" ht="33" customHeight="1">
      <c r="A130" s="39"/>
      <c r="B130" s="40"/>
      <c r="C130" s="259" t="s">
        <v>7</v>
      </c>
      <c r="D130" s="259" t="s">
        <v>203</v>
      </c>
      <c r="E130" s="260" t="s">
        <v>2177</v>
      </c>
      <c r="F130" s="261" t="s">
        <v>2178</v>
      </c>
      <c r="G130" s="262" t="s">
        <v>110</v>
      </c>
      <c r="H130" s="263">
        <v>10</v>
      </c>
      <c r="I130" s="264"/>
      <c r="J130" s="265">
        <f>ROUND(I130*H130,2)</f>
        <v>0</v>
      </c>
      <c r="K130" s="261" t="s">
        <v>911</v>
      </c>
      <c r="L130" s="45"/>
      <c r="M130" s="266" t="s">
        <v>19</v>
      </c>
      <c r="N130" s="267" t="s">
        <v>43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0.019</v>
      </c>
      <c r="T130" s="223">
        <f>S130*H130</f>
        <v>0.19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79</v>
      </c>
      <c r="AT130" s="224" t="s">
        <v>203</v>
      </c>
      <c r="AU130" s="224" t="s">
        <v>81</v>
      </c>
      <c r="AY130" s="18" t="s">
        <v>168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79</v>
      </c>
      <c r="BK130" s="225">
        <f>ROUND(I130*H130,2)</f>
        <v>0</v>
      </c>
      <c r="BL130" s="18" t="s">
        <v>79</v>
      </c>
      <c r="BM130" s="224" t="s">
        <v>2179</v>
      </c>
    </row>
    <row r="131" s="2" customFormat="1">
      <c r="A131" s="39"/>
      <c r="B131" s="40"/>
      <c r="C131" s="41"/>
      <c r="D131" s="279" t="s">
        <v>919</v>
      </c>
      <c r="E131" s="41"/>
      <c r="F131" s="280" t="s">
        <v>2180</v>
      </c>
      <c r="G131" s="41"/>
      <c r="H131" s="41"/>
      <c r="I131" s="269"/>
      <c r="J131" s="41"/>
      <c r="K131" s="41"/>
      <c r="L131" s="45"/>
      <c r="M131" s="270"/>
      <c r="N131" s="27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919</v>
      </c>
      <c r="AU131" s="18" t="s">
        <v>81</v>
      </c>
    </row>
    <row r="132" s="2" customFormat="1" ht="24.15" customHeight="1">
      <c r="A132" s="39"/>
      <c r="B132" s="40"/>
      <c r="C132" s="259" t="s">
        <v>281</v>
      </c>
      <c r="D132" s="259" t="s">
        <v>203</v>
      </c>
      <c r="E132" s="260" t="s">
        <v>2181</v>
      </c>
      <c r="F132" s="261" t="s">
        <v>2182</v>
      </c>
      <c r="G132" s="262" t="s">
        <v>1095</v>
      </c>
      <c r="H132" s="263">
        <v>3</v>
      </c>
      <c r="I132" s="264"/>
      <c r="J132" s="265">
        <f>ROUND(I132*H132,2)</f>
        <v>0</v>
      </c>
      <c r="K132" s="261" t="s">
        <v>911</v>
      </c>
      <c r="L132" s="45"/>
      <c r="M132" s="266" t="s">
        <v>19</v>
      </c>
      <c r="N132" s="267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174</v>
      </c>
      <c r="AT132" s="224" t="s">
        <v>203</v>
      </c>
      <c r="AU132" s="224" t="s">
        <v>81</v>
      </c>
      <c r="AY132" s="18" t="s">
        <v>168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174</v>
      </c>
      <c r="BM132" s="224" t="s">
        <v>2183</v>
      </c>
    </row>
    <row r="133" s="2" customFormat="1">
      <c r="A133" s="39"/>
      <c r="B133" s="40"/>
      <c r="C133" s="41"/>
      <c r="D133" s="279" t="s">
        <v>919</v>
      </c>
      <c r="E133" s="41"/>
      <c r="F133" s="280" t="s">
        <v>2184</v>
      </c>
      <c r="G133" s="41"/>
      <c r="H133" s="41"/>
      <c r="I133" s="269"/>
      <c r="J133" s="41"/>
      <c r="K133" s="41"/>
      <c r="L133" s="45"/>
      <c r="M133" s="270"/>
      <c r="N133" s="27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919</v>
      </c>
      <c r="AU133" s="18" t="s">
        <v>81</v>
      </c>
    </row>
    <row r="134" s="12" customFormat="1" ht="22.8" customHeight="1">
      <c r="A134" s="12"/>
      <c r="B134" s="198"/>
      <c r="C134" s="199"/>
      <c r="D134" s="200" t="s">
        <v>71</v>
      </c>
      <c r="E134" s="272" t="s">
        <v>2185</v>
      </c>
      <c r="F134" s="272" t="s">
        <v>2186</v>
      </c>
      <c r="G134" s="199"/>
      <c r="H134" s="199"/>
      <c r="I134" s="202"/>
      <c r="J134" s="273">
        <f>BK134</f>
        <v>0</v>
      </c>
      <c r="K134" s="199"/>
      <c r="L134" s="204"/>
      <c r="M134" s="205"/>
      <c r="N134" s="206"/>
      <c r="O134" s="206"/>
      <c r="P134" s="207">
        <f>SUM(P135:P138)</f>
        <v>0</v>
      </c>
      <c r="Q134" s="206"/>
      <c r="R134" s="207">
        <f>SUM(R135:R138)</f>
        <v>0.19372</v>
      </c>
      <c r="S134" s="206"/>
      <c r="T134" s="208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79</v>
      </c>
      <c r="AY134" s="209" t="s">
        <v>168</v>
      </c>
      <c r="BK134" s="211">
        <f>SUM(BK135:BK138)</f>
        <v>0</v>
      </c>
    </row>
    <row r="135" s="2" customFormat="1" ht="37.8" customHeight="1">
      <c r="A135" s="39"/>
      <c r="B135" s="40"/>
      <c r="C135" s="259" t="s">
        <v>285</v>
      </c>
      <c r="D135" s="259" t="s">
        <v>203</v>
      </c>
      <c r="E135" s="260" t="s">
        <v>2187</v>
      </c>
      <c r="F135" s="261" t="s">
        <v>2188</v>
      </c>
      <c r="G135" s="262" t="s">
        <v>224</v>
      </c>
      <c r="H135" s="263">
        <v>2</v>
      </c>
      <c r="I135" s="264"/>
      <c r="J135" s="265">
        <f>ROUND(I135*H135,2)</f>
        <v>0</v>
      </c>
      <c r="K135" s="261" t="s">
        <v>911</v>
      </c>
      <c r="L135" s="45"/>
      <c r="M135" s="266" t="s">
        <v>19</v>
      </c>
      <c r="N135" s="267" t="s">
        <v>43</v>
      </c>
      <c r="O135" s="85"/>
      <c r="P135" s="222">
        <f>O135*H135</f>
        <v>0</v>
      </c>
      <c r="Q135" s="222">
        <v>0.048430000000000001</v>
      </c>
      <c r="R135" s="222">
        <f>Q135*H135</f>
        <v>0.096860000000000002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251</v>
      </c>
      <c r="AT135" s="224" t="s">
        <v>203</v>
      </c>
      <c r="AU135" s="224" t="s">
        <v>81</v>
      </c>
      <c r="AY135" s="18" t="s">
        <v>168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251</v>
      </c>
      <c r="BM135" s="224" t="s">
        <v>2189</v>
      </c>
    </row>
    <row r="136" s="2" customFormat="1">
      <c r="A136" s="39"/>
      <c r="B136" s="40"/>
      <c r="C136" s="41"/>
      <c r="D136" s="279" t="s">
        <v>919</v>
      </c>
      <c r="E136" s="41"/>
      <c r="F136" s="280" t="s">
        <v>2190</v>
      </c>
      <c r="G136" s="41"/>
      <c r="H136" s="41"/>
      <c r="I136" s="269"/>
      <c r="J136" s="41"/>
      <c r="K136" s="41"/>
      <c r="L136" s="45"/>
      <c r="M136" s="270"/>
      <c r="N136" s="27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919</v>
      </c>
      <c r="AU136" s="18" t="s">
        <v>81</v>
      </c>
    </row>
    <row r="137" s="2" customFormat="1" ht="37.8" customHeight="1">
      <c r="A137" s="39"/>
      <c r="B137" s="40"/>
      <c r="C137" s="259" t="s">
        <v>289</v>
      </c>
      <c r="D137" s="259" t="s">
        <v>203</v>
      </c>
      <c r="E137" s="260" t="s">
        <v>2191</v>
      </c>
      <c r="F137" s="261" t="s">
        <v>2192</v>
      </c>
      <c r="G137" s="262" t="s">
        <v>224</v>
      </c>
      <c r="H137" s="263">
        <v>1</v>
      </c>
      <c r="I137" s="264"/>
      <c r="J137" s="265">
        <f>ROUND(I137*H137,2)</f>
        <v>0</v>
      </c>
      <c r="K137" s="261" t="s">
        <v>911</v>
      </c>
      <c r="L137" s="45"/>
      <c r="M137" s="266" t="s">
        <v>19</v>
      </c>
      <c r="N137" s="267" t="s">
        <v>43</v>
      </c>
      <c r="O137" s="85"/>
      <c r="P137" s="222">
        <f>O137*H137</f>
        <v>0</v>
      </c>
      <c r="Q137" s="222">
        <v>0.096860000000000002</v>
      </c>
      <c r="R137" s="222">
        <f>Q137*H137</f>
        <v>0.096860000000000002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174</v>
      </c>
      <c r="AT137" s="224" t="s">
        <v>203</v>
      </c>
      <c r="AU137" s="224" t="s">
        <v>81</v>
      </c>
      <c r="AY137" s="18" t="s">
        <v>168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174</v>
      </c>
      <c r="BM137" s="224" t="s">
        <v>2193</v>
      </c>
    </row>
    <row r="138" s="2" customFormat="1">
      <c r="A138" s="39"/>
      <c r="B138" s="40"/>
      <c r="C138" s="41"/>
      <c r="D138" s="279" t="s">
        <v>919</v>
      </c>
      <c r="E138" s="41"/>
      <c r="F138" s="280" t="s">
        <v>2194</v>
      </c>
      <c r="G138" s="41"/>
      <c r="H138" s="41"/>
      <c r="I138" s="269"/>
      <c r="J138" s="41"/>
      <c r="K138" s="41"/>
      <c r="L138" s="45"/>
      <c r="M138" s="284"/>
      <c r="N138" s="285"/>
      <c r="O138" s="276"/>
      <c r="P138" s="276"/>
      <c r="Q138" s="276"/>
      <c r="R138" s="276"/>
      <c r="S138" s="276"/>
      <c r="T138" s="2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919</v>
      </c>
      <c r="AU138" s="18" t="s">
        <v>81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zF59XnxkipZlwHIme6sYole7cAulLXv8C5mpCX1iccwoaX38Re1JQgKss6RudAsKUK6nL3K2lu454G6GMlgkGg==" hashValue="fLv1zrr9N5KZXhzOk5qNjuLJllPgQ4s/S81AhtGi4UiXfDI8ccJkfNdqQgxh63FYgscjNTpquSejSbeg+qb5hA==" algorithmName="SHA-512" password="CC35"/>
  <autoFilter ref="C88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3_02/460161173"/>
    <hyperlink ref="F95" r:id="rId2" display="https://podminky.urs.cz/item/CS_URS_2023_02/460431183"/>
    <hyperlink ref="F99" r:id="rId3" display="https://podminky.urs.cz/item/CS_URS_2023_02/460631214"/>
    <hyperlink ref="F101" r:id="rId4" display="https://podminky.urs.cz/item/CS_URS_2023_02/460632112"/>
    <hyperlink ref="F103" r:id="rId5" display="https://podminky.urs.cz/item/CS_URS_2023_02/460632212"/>
    <hyperlink ref="F105" r:id="rId6" display="https://podminky.urs.cz/item/CS_URS_2023_02/460661512"/>
    <hyperlink ref="F109" r:id="rId7" display="https://podminky.urs.cz/item/CS_URS_2023_02/181951114"/>
    <hyperlink ref="F111" r:id="rId8" display="https://podminky.urs.cz/item/CS_URS_2023_02/460871145"/>
    <hyperlink ref="F113" r:id="rId9" display="https://podminky.urs.cz/item/CS_URS_2023_02/460911122"/>
    <hyperlink ref="F117" r:id="rId10" display="https://podminky.urs.cz/item/CS_URS_2023_02/460921221"/>
    <hyperlink ref="F123" r:id="rId11" display="https://podminky.urs.cz/item/CS_URS_2023_02/460941233"/>
    <hyperlink ref="F125" r:id="rId12" display="https://podminky.urs.cz/item/CS_URS_2023_02/468022221"/>
    <hyperlink ref="F127" r:id="rId13" display="https://podminky.urs.cz/item/CS_URS_2023_02/468081322"/>
    <hyperlink ref="F129" r:id="rId14" display="https://podminky.urs.cz/item/CS_URS_2023_02/468081324"/>
    <hyperlink ref="F131" r:id="rId15" display="https://podminky.urs.cz/item/CS_URS_2023_02/468101433"/>
    <hyperlink ref="F133" r:id="rId16" display="https://podminky.urs.cz/item/CS_URS_2023_02/HZS2311"/>
    <hyperlink ref="F136" r:id="rId17" display="https://podminky.urs.cz/item/CS_URS_2023_02/460952212"/>
    <hyperlink ref="F138" r:id="rId18" display="https://podminky.urs.cz/item/CS_URS_2023_02/4609523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2023-09-18T14:09:02Z</dcterms:created>
  <dcterms:modified xsi:type="dcterms:W3CDTF">2023-09-18T14:09:11Z</dcterms:modified>
</cp:coreProperties>
</file>